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REA\Documents\DE REDES GAS - Andrea\01.LICITACIONES - PROYECTOS\2024- Lic-Concursos-Contrataciones\Concurso de Precios ESCUELAS\"/>
    </mc:Choice>
  </mc:AlternateContent>
  <bookViews>
    <workbookView xWindow="0" yWindow="0" windowWidth="28800" windowHeight="12435" tabRatio="855" activeTab="2"/>
  </bookViews>
  <sheets>
    <sheet name="Indices" sheetId="18" r:id="rId1"/>
    <sheet name="Instrucciones" sheetId="16" r:id="rId2"/>
    <sheet name="Datos" sheetId="15" r:id="rId3"/>
    <sheet name="CyP" sheetId="2" r:id="rId4"/>
    <sheet name="AP" sheetId="6" r:id="rId5"/>
    <sheet name="PTyCI" sheetId="9" r:id="rId6"/>
    <sheet name="Avance Obra" sheetId="4" r:id="rId7"/>
    <sheet name="Curva Inversiones" sheetId="5" r:id="rId8"/>
    <sheet name="Gastos Generales" sheetId="8" r:id="rId9"/>
    <sheet name="Insumos" sheetId="14" r:id="rId10"/>
    <sheet name="Items - Códigos" sheetId="12" r:id="rId11"/>
    <sheet name="Números a Letras" sheetId="20" r:id="rId12"/>
  </sheets>
  <externalReferences>
    <externalReference r:id="rId13"/>
    <externalReference r:id="rId14"/>
    <externalReference r:id="rId15"/>
  </externalReferences>
  <definedNames>
    <definedName name="__123Graph_AGRAUDAP" localSheetId="2" hidden="1">[1]P.TRABAJO!#REF!</definedName>
    <definedName name="__123Graph_AGRAUDAP" localSheetId="0" hidden="1">[1]P.TRABAJO!#REF!</definedName>
    <definedName name="__123Graph_AGRAUDAP" localSheetId="10" hidden="1">[1]P.TRABAJO!#REF!</definedName>
    <definedName name="__123Graph_AGRAUDAP" localSheetId="11" hidden="1">#REF!</definedName>
    <definedName name="__123Graph_AGRAUDAP" hidden="1">[1]P.TRABAJO!#REF!</definedName>
    <definedName name="__123Graph_LBL_AGRAUDAP" localSheetId="2" hidden="1">[1]P.TRABAJO!#REF!</definedName>
    <definedName name="__123Graph_LBL_AGRAUDAP" localSheetId="0" hidden="1">[1]P.TRABAJO!#REF!</definedName>
    <definedName name="__123Graph_LBL_AGRAUDAP" localSheetId="10" hidden="1">[1]P.TRABAJO!#REF!</definedName>
    <definedName name="__123Graph_LBL_AGRAUDAP" localSheetId="11" hidden="1">#REF!</definedName>
    <definedName name="__123Graph_LBL_AGRAUDAP" hidden="1">[1]P.TRABAJO!#REF!</definedName>
    <definedName name="__123Graph_XGRAUDAP" localSheetId="2" hidden="1">[1]P.TRABAJO!#REF!</definedName>
    <definedName name="__123Graph_XGRAUDAP" localSheetId="0" hidden="1">[1]P.TRABAJO!#REF!</definedName>
    <definedName name="__123Graph_XGRAUDAP" localSheetId="10" hidden="1">[1]P.TRABAJO!#REF!</definedName>
    <definedName name="__123Graph_XGRAUDAP" localSheetId="11" hidden="1">#REF!</definedName>
    <definedName name="__123Graph_XGRAUDAP" hidden="1">[1]P.TRABAJO!#REF!</definedName>
    <definedName name="_xlnm._FilterDatabase" localSheetId="4" hidden="1">AP!$C$1:$C$1550</definedName>
    <definedName name="_xlnm._FilterDatabase" localSheetId="3" hidden="1">CyP!$A$1:$A$52</definedName>
    <definedName name="_xlnm._FilterDatabase" localSheetId="2" hidden="1">Datos!#REF!</definedName>
    <definedName name="_xlnm._FilterDatabase" localSheetId="0" hidden="1">Indices!#REF!</definedName>
    <definedName name="_xlnm._FilterDatabase" localSheetId="5" hidden="1">PTyCI!$D$1:$D$55</definedName>
    <definedName name="Anticipo_Financiero" localSheetId="11">#REF!</definedName>
    <definedName name="Anticipo_Financiero">Datos!$C$8</definedName>
    <definedName name="_xlnm.Print_Area" localSheetId="4">AP!$A$1:$G$1599</definedName>
    <definedName name="_xlnm.Print_Area" localSheetId="6">'Avance Obra'!$A$1:$P$50</definedName>
    <definedName name="_xlnm.Print_Area" localSheetId="7">'Curva Inversiones'!$A$1:$M$40</definedName>
    <definedName name="_xlnm.Print_Area" localSheetId="3">CyP!$A$18:$I$52</definedName>
    <definedName name="_xlnm.Print_Area" localSheetId="2">Datos!$B$1:$H$361</definedName>
    <definedName name="_xlnm.Print_Area" localSheetId="5">PTyCI!$A$13:$G$52</definedName>
    <definedName name="Beneficio" localSheetId="11">#REF!</definedName>
    <definedName name="Beneficio">Datos!$C$16</definedName>
    <definedName name="Cant_Viv_P1" localSheetId="11">#REF!</definedName>
    <definedName name="Cant_Viv_P1">[2]P1!$B$5</definedName>
    <definedName name="Cant_Viv_P2" localSheetId="11">#REF!</definedName>
    <definedName name="Cant_Viv_P2">[2]P2!$B$5</definedName>
    <definedName name="Cant_Viv_P3" localSheetId="11">#REF!</definedName>
    <definedName name="Cant_Viv_P3">[2]P3!$B$5</definedName>
    <definedName name="Coef_Paso_Infraestructura" localSheetId="11">#REF!</definedName>
    <definedName name="Coef_Paso_Infraestructura">[2]Datos!$C$20</definedName>
    <definedName name="Coef_Paso_Vivienda" localSheetId="11">#REF!</definedName>
    <definedName name="Coef_Paso_Vivienda">[2]Datos!$C$19</definedName>
    <definedName name="Coeficiente_Paso" localSheetId="11">#REF!</definedName>
    <definedName name="Coeficiente_Paso">Datos!$C$19</definedName>
    <definedName name="Comiten" localSheetId="11">#REF!</definedName>
    <definedName name="Comiten">[3]Datos!$C$1</definedName>
    <definedName name="Comitente" localSheetId="11">#REF!</definedName>
    <definedName name="Comitente">Datos!$C$2</definedName>
    <definedName name="Contratista" localSheetId="11">#REF!</definedName>
    <definedName name="Contratista">Datos!$C$13</definedName>
    <definedName name="Costo_Financiero" localSheetId="11">#REF!</definedName>
    <definedName name="Costo_Financiero">Datos!$C$14</definedName>
    <definedName name="Costo_Obra">CyP!$F$39</definedName>
    <definedName name="Empresa" localSheetId="11">#REF!</definedName>
    <definedName name="Empresa">[3]Datos!$C$12</definedName>
    <definedName name="Expediente_N°" localSheetId="11">#REF!</definedName>
    <definedName name="Expediente_N°">Datos!$C$6</definedName>
    <definedName name="Fecha_Apertura" localSheetId="11">#REF!</definedName>
    <definedName name="Fecha_Apertura">[2]Datos!$C$8</definedName>
    <definedName name="Fecha_Base" localSheetId="11">#REF!</definedName>
    <definedName name="Fecha_Base">Datos!$C$9</definedName>
    <definedName name="Gasto_Generales_Porcentaje" localSheetId="11">#REF!</definedName>
    <definedName name="Gasto_Generales_Porcentaje">Datos!$C$15</definedName>
    <definedName name="Gastos_Generales" localSheetId="11">#REF!</definedName>
    <definedName name="Gastos_Generales">[2]Datos!$C$14</definedName>
    <definedName name="Gastos_Generales_Pesos" localSheetId="11">#REF!</definedName>
    <definedName name="Gastos_Generales_Pesos">'Gastos Generales'!$C$48</definedName>
    <definedName name="GG_Empresa" localSheetId="11">#REF!</definedName>
    <definedName name="GG_Empresa">'Gastos Generales'!$C$36</definedName>
    <definedName name="GG_Obra" localSheetId="11">#REF!</definedName>
    <definedName name="GG_Obra">'Gastos Generales'!$C$11</definedName>
    <definedName name="Ingresos_Brutos" localSheetId="11">#REF!</definedName>
    <definedName name="Ingresos_Brutos">Datos!$C$17</definedName>
    <definedName name="IVA" localSheetId="11">#REF!</definedName>
    <definedName name="IVA">Datos!$C$18</definedName>
    <definedName name="IVA_Infraestructura" localSheetId="11">#REF!</definedName>
    <definedName name="IVA_Infraestructura">[2]Datos!$C$18</definedName>
    <definedName name="IVA_Vivienda" localSheetId="11">#REF!</definedName>
    <definedName name="IVA_Vivienda">[2]Datos!$C$17</definedName>
    <definedName name="Licitación_N°" localSheetId="11">#REF!</definedName>
    <definedName name="Licitación_N°">Datos!$C$5</definedName>
    <definedName name="MO_LETRAS">'Números a Letras'!$C$27</definedName>
    <definedName name="Monto_Oferta">CyP!$H$39</definedName>
    <definedName name="Monto_Terreno" localSheetId="11">#REF!</definedName>
    <definedName name="Monto_Terreno">[2]Datos!$C$21</definedName>
    <definedName name="NRUBRO">'Números a Letras'!#REF!</definedName>
    <definedName name="Número_Expediente" localSheetId="11">#REF!</definedName>
    <definedName name="Número_Expediente">[2]Datos!$C$5</definedName>
    <definedName name="Número_Licitación" localSheetId="11">#REF!</definedName>
    <definedName name="Número_Licitación">[2]Datos!$C$4</definedName>
    <definedName name="Obr" localSheetId="11">#REF!</definedName>
    <definedName name="Obr">[3]Datos!$C$2</definedName>
    <definedName name="Obra" localSheetId="11">#REF!</definedName>
    <definedName name="Obra">Datos!$C$3</definedName>
    <definedName name="P_Oficial" localSheetId="11">#REF!</definedName>
    <definedName name="P_Oficial">Datos!$C$7</definedName>
    <definedName name="Plazo" localSheetId="11">#REF!</definedName>
    <definedName name="Plazo">[3]Datos!$C$9</definedName>
    <definedName name="Plazo_Obra" localSheetId="11">#REF!</definedName>
    <definedName name="Plazo_Obra">Datos!$C$10</definedName>
    <definedName name="Precio_P1" localSheetId="11">#REF!</definedName>
    <definedName name="Precio_P1">[2]P1!$F$101</definedName>
    <definedName name="Precio_P2" localSheetId="11">#REF!</definedName>
    <definedName name="Precio_P2">[2]P2!$F$101</definedName>
    <definedName name="Precio_P3" localSheetId="11">#REF!</definedName>
    <definedName name="Precio_P3">[2]P3!$F$101</definedName>
    <definedName name="Presupuesto_Oficial" localSheetId="11">#REF!</definedName>
    <definedName name="Presupuesto_Oficial">[2]Datos!$C$6</definedName>
    <definedName name="RUBEJEC">#REF!</definedName>
    <definedName name="SALDOAPROPIACION">#REF!</definedName>
    <definedName name="Tabla_Analisis_Precio" localSheetId="11">#REF!</definedName>
    <definedName name="Tabla_Analisis_Precio">AP!$A:$G</definedName>
    <definedName name="Tabla_AP" localSheetId="11">#REF!</definedName>
    <definedName name="Tabla_AP">[2]AP!$A:$G</definedName>
    <definedName name="Tabla_Código_Items" localSheetId="11">#REF!</definedName>
    <definedName name="Tabla_Código_Items">'[2]Códigos Items'!$A:$D</definedName>
    <definedName name="Tabla_Comp_Presup" localSheetId="11">#REF!</definedName>
    <definedName name="Tabla_Comp_Presup">[2]CyP!$A:$I</definedName>
    <definedName name="Tabla_CyP" localSheetId="11">#REF!</definedName>
    <definedName name="Tabla_CyP">CyP!$A:$I</definedName>
    <definedName name="Tabla_Datos" localSheetId="11">#REF!</definedName>
    <definedName name="Tabla_Datos">Datos!$B:$E</definedName>
    <definedName name="Tabla_Indices" localSheetId="11">#REF!</definedName>
    <definedName name="Tabla_Indices">Indices!$A:$E</definedName>
    <definedName name="Tabla_Insumos" localSheetId="11">#REF!</definedName>
    <definedName name="Tabla_Insumos">Insumos!$A:$E</definedName>
    <definedName name="Tabla_Items" localSheetId="11">#REF!</definedName>
    <definedName name="Tabla_Items">'Items - Códigos'!$B:$D</definedName>
    <definedName name="Tabla_NumeroItem" localSheetId="11">#REF!</definedName>
    <definedName name="Tabla_NumeroItem">Datos!$A:$B</definedName>
    <definedName name="Tabla_P1" localSheetId="11">#REF!</definedName>
    <definedName name="Tabla_P1">[2]P1!$A:$D</definedName>
    <definedName name="Tabla_P2" localSheetId="11">#REF!</definedName>
    <definedName name="Tabla_P2">[2]P2!$A:$D</definedName>
    <definedName name="Tabla_P3" localSheetId="11">#REF!</definedName>
    <definedName name="Tabla_P3">[2]P3!$A:$D</definedName>
    <definedName name="Tipo_P1" localSheetId="11">#REF!</definedName>
    <definedName name="Tipo_P1">[2]P1!$B$4</definedName>
    <definedName name="Tipo_P2" localSheetId="11">#REF!</definedName>
    <definedName name="Tipo_P2">[2]P2!$B$4</definedName>
    <definedName name="Tipo_P3" localSheetId="11">#REF!</definedName>
    <definedName name="Tipo_P3">[2]P3!$B$4</definedName>
    <definedName name="_xlnm.Print_Titles" localSheetId="3">CyP!$1:$17</definedName>
    <definedName name="_xlnm.Print_Titles" localSheetId="2">Datos!$2:$25</definedName>
    <definedName name="_xlnm.Print_Titles" localSheetId="0">Indices!$2:$5</definedName>
    <definedName name="_xlnm.Print_Titles" localSheetId="5">PTyCI!$A:$D,PTyCI!$1:$12</definedName>
    <definedName name="Ubic" localSheetId="11">#REF!</definedName>
    <definedName name="Ubic">[3]Datos!$C$3</definedName>
    <definedName name="Ubicación" localSheetId="11">#REF!</definedName>
    <definedName name="Ubicación">Datos!$C$4</definedName>
  </definedNames>
  <calcPr calcId="152511"/>
</workbook>
</file>

<file path=xl/calcChain.xml><?xml version="1.0" encoding="utf-8"?>
<calcChain xmlns="http://schemas.openxmlformats.org/spreadsheetml/2006/main">
  <c r="B1" i="8" l="1"/>
  <c r="B2" i="8"/>
  <c r="B3" i="8"/>
  <c r="B4" i="8"/>
  <c r="B5" i="8"/>
  <c r="A5" i="8"/>
  <c r="A2" i="8"/>
  <c r="A3" i="8"/>
  <c r="A4" i="8"/>
  <c r="A1" i="8"/>
  <c r="C6" i="9"/>
  <c r="C2" i="9"/>
  <c r="C3" i="9"/>
  <c r="C4" i="9"/>
  <c r="C5" i="9"/>
  <c r="B1" i="9"/>
  <c r="C1" i="9"/>
  <c r="A6" i="9"/>
  <c r="A2" i="9"/>
  <c r="A3" i="9"/>
  <c r="A4" i="9"/>
  <c r="A5" i="9"/>
  <c r="A1" i="9"/>
  <c r="A10" i="2"/>
  <c r="A2" i="2"/>
  <c r="A3" i="2"/>
  <c r="A4" i="2"/>
  <c r="A5" i="2"/>
  <c r="A6" i="2"/>
  <c r="A7" i="2"/>
  <c r="A8" i="2"/>
  <c r="A9" i="2"/>
  <c r="A1" i="2"/>
  <c r="C26" i="15" l="1"/>
  <c r="C19" i="15"/>
  <c r="F13" i="6" l="1"/>
  <c r="F1596" i="6" l="1"/>
  <c r="G1596" i="6" s="1"/>
  <c r="D1596" i="6"/>
  <c r="B1596" i="6"/>
  <c r="A1596" i="6"/>
  <c r="F1595" i="6"/>
  <c r="G1595" i="6" s="1"/>
  <c r="D1595" i="6"/>
  <c r="B1595" i="6"/>
  <c r="A1595" i="6"/>
  <c r="F1594" i="6"/>
  <c r="G1594" i="6" s="1"/>
  <c r="D1594" i="6"/>
  <c r="B1594" i="6"/>
  <c r="A1594" i="6"/>
  <c r="F1593" i="6"/>
  <c r="G1593" i="6" s="1"/>
  <c r="D1593" i="6"/>
  <c r="B1593" i="6"/>
  <c r="A1593" i="6"/>
  <c r="F1592" i="6"/>
  <c r="G1592" i="6" s="1"/>
  <c r="D1592" i="6"/>
  <c r="B1592" i="6"/>
  <c r="A1592" i="6"/>
  <c r="F1591" i="6"/>
  <c r="G1591" i="6" s="1"/>
  <c r="D1591" i="6"/>
  <c r="B1591" i="6"/>
  <c r="A1591" i="6"/>
  <c r="F1590" i="6"/>
  <c r="G1590" i="6" s="1"/>
  <c r="D1590" i="6"/>
  <c r="B1590" i="6"/>
  <c r="A1590" i="6"/>
  <c r="F1589" i="6"/>
  <c r="G1589" i="6" s="1"/>
  <c r="D1589" i="6"/>
  <c r="B1589" i="6"/>
  <c r="A1589" i="6"/>
  <c r="F1588" i="6"/>
  <c r="G1588" i="6" s="1"/>
  <c r="D1588" i="6"/>
  <c r="B1588" i="6"/>
  <c r="A1588" i="6"/>
  <c r="F1585" i="6"/>
  <c r="G1585" i="6" s="1"/>
  <c r="D1585" i="6"/>
  <c r="A1585" i="6"/>
  <c r="F1584" i="6"/>
  <c r="G1584" i="6" s="1"/>
  <c r="D1584" i="6"/>
  <c r="A1584" i="6"/>
  <c r="F1583" i="6"/>
  <c r="G1583" i="6" s="1"/>
  <c r="D1583" i="6"/>
  <c r="A1583" i="6"/>
  <c r="F1582" i="6"/>
  <c r="G1582" i="6" s="1"/>
  <c r="D1582" i="6"/>
  <c r="A1582" i="6"/>
  <c r="F1581" i="6"/>
  <c r="G1581" i="6" s="1"/>
  <c r="D1581" i="6"/>
  <c r="A1581" i="6"/>
  <c r="F1580" i="6"/>
  <c r="G1580" i="6" s="1"/>
  <c r="D1580" i="6"/>
  <c r="A1580" i="6"/>
  <c r="F1579" i="6"/>
  <c r="G1579" i="6" s="1"/>
  <c r="D1579" i="6"/>
  <c r="A1579" i="6"/>
  <c r="F1578" i="6"/>
  <c r="G1578" i="6" s="1"/>
  <c r="D1578" i="6"/>
  <c r="A1578" i="6"/>
  <c r="F1575" i="6"/>
  <c r="G1575" i="6" s="1"/>
  <c r="D1575" i="6"/>
  <c r="B1575" i="6"/>
  <c r="A1575" i="6"/>
  <c r="F1574" i="6"/>
  <c r="G1574" i="6" s="1"/>
  <c r="D1574" i="6"/>
  <c r="B1574" i="6"/>
  <c r="A1574" i="6"/>
  <c r="F1573" i="6"/>
  <c r="G1573" i="6" s="1"/>
  <c r="D1573" i="6"/>
  <c r="B1573" i="6"/>
  <c r="A1573" i="6"/>
  <c r="F1572" i="6"/>
  <c r="G1572" i="6" s="1"/>
  <c r="D1572" i="6"/>
  <c r="B1572" i="6"/>
  <c r="A1572" i="6"/>
  <c r="F1571" i="6"/>
  <c r="G1571" i="6" s="1"/>
  <c r="D1571" i="6"/>
  <c r="B1571" i="6"/>
  <c r="A1571" i="6"/>
  <c r="F1570" i="6"/>
  <c r="G1570" i="6" s="1"/>
  <c r="D1570" i="6"/>
  <c r="B1570" i="6"/>
  <c r="A1570" i="6"/>
  <c r="F1569" i="6"/>
  <c r="G1569" i="6" s="1"/>
  <c r="D1569" i="6"/>
  <c r="B1569" i="6"/>
  <c r="A1569" i="6"/>
  <c r="F1568" i="6"/>
  <c r="G1568" i="6" s="1"/>
  <c r="D1568" i="6"/>
  <c r="B1568" i="6"/>
  <c r="A1568" i="6"/>
  <c r="F1567" i="6"/>
  <c r="G1567" i="6" s="1"/>
  <c r="D1567" i="6"/>
  <c r="B1567" i="6"/>
  <c r="A1567" i="6"/>
  <c r="F1566" i="6"/>
  <c r="G1566" i="6" s="1"/>
  <c r="D1566" i="6"/>
  <c r="B1566" i="6"/>
  <c r="A1566" i="6"/>
  <c r="F1565" i="6"/>
  <c r="G1565" i="6" s="1"/>
  <c r="D1565" i="6"/>
  <c r="B1565" i="6"/>
  <c r="A1565" i="6"/>
  <c r="F1564" i="6"/>
  <c r="G1564" i="6" s="1"/>
  <c r="D1564" i="6"/>
  <c r="B1564" i="6"/>
  <c r="A1564" i="6"/>
  <c r="F1563" i="6"/>
  <c r="G1563" i="6" s="1"/>
  <c r="D1563" i="6"/>
  <c r="B1563" i="6"/>
  <c r="A1563" i="6"/>
  <c r="F1562" i="6"/>
  <c r="G1562" i="6" s="1"/>
  <c r="D1562" i="6"/>
  <c r="B1562" i="6"/>
  <c r="A1562" i="6"/>
  <c r="B1555" i="6"/>
  <c r="G1554" i="6"/>
  <c r="B1554" i="6"/>
  <c r="B1553" i="6"/>
  <c r="B1552" i="6"/>
  <c r="G1586" i="6" l="1"/>
  <c r="G1576" i="6"/>
  <c r="G1597" i="6"/>
  <c r="L38" i="20"/>
  <c r="D38" i="20"/>
  <c r="H36" i="20"/>
  <c r="H37" i="20" s="1"/>
  <c r="H39" i="20" s="1"/>
  <c r="H41" i="20" s="1"/>
  <c r="L35" i="20"/>
  <c r="L36" i="20" s="1"/>
  <c r="L37" i="20" s="1"/>
  <c r="L39" i="20" s="1"/>
  <c r="L41" i="20" s="1"/>
  <c r="K35" i="20"/>
  <c r="K38" i="20" s="1"/>
  <c r="J35" i="20"/>
  <c r="J38" i="20" s="1"/>
  <c r="I35" i="20"/>
  <c r="I38" i="20" s="1"/>
  <c r="H35" i="20"/>
  <c r="H38" i="20" s="1"/>
  <c r="G35" i="20"/>
  <c r="G36" i="20" s="1"/>
  <c r="G37" i="20" s="1"/>
  <c r="G39" i="20" s="1"/>
  <c r="G41" i="20" s="1"/>
  <c r="F35" i="20"/>
  <c r="F36" i="20" s="1"/>
  <c r="F37" i="20" s="1"/>
  <c r="F39" i="20" s="1"/>
  <c r="F41" i="20" s="1"/>
  <c r="E35" i="20"/>
  <c r="E36" i="20" s="1"/>
  <c r="E37" i="20" s="1"/>
  <c r="E39" i="20" s="1"/>
  <c r="E41" i="20" s="1"/>
  <c r="D35" i="20"/>
  <c r="D36" i="20" s="1"/>
  <c r="D37" i="20" s="1"/>
  <c r="D39" i="20" s="1"/>
  <c r="D41" i="20" s="1"/>
  <c r="C35" i="20"/>
  <c r="C38" i="20" s="1"/>
  <c r="G1599" i="6" l="1"/>
  <c r="G48" i="20"/>
  <c r="G50" i="20" s="1"/>
  <c r="G52" i="20" s="1"/>
  <c r="G54" i="20" s="1"/>
  <c r="G46" i="20"/>
  <c r="G49" i="20"/>
  <c r="G51" i="20" s="1"/>
  <c r="G45" i="20"/>
  <c r="G47" i="20" s="1"/>
  <c r="D49" i="20"/>
  <c r="D51" i="20" s="1"/>
  <c r="D45" i="20"/>
  <c r="D47" i="20" s="1"/>
  <c r="D48" i="20"/>
  <c r="D50" i="20" s="1"/>
  <c r="D52" i="20" s="1"/>
  <c r="D54" i="20" s="1"/>
  <c r="D46" i="20"/>
  <c r="L49" i="20"/>
  <c r="L50" i="20" s="1"/>
  <c r="L54" i="20" s="1"/>
  <c r="L45" i="20"/>
  <c r="L47" i="20" s="1"/>
  <c r="L46" i="20"/>
  <c r="E49" i="20"/>
  <c r="E51" i="20" s="1"/>
  <c r="E45" i="20"/>
  <c r="E47" i="20" s="1"/>
  <c r="F48" i="20"/>
  <c r="E48" i="20"/>
  <c r="E50" i="20" s="1"/>
  <c r="E52" i="20" s="1"/>
  <c r="E54" i="20" s="1"/>
  <c r="E46" i="20"/>
  <c r="H46" i="20"/>
  <c r="H49" i="20"/>
  <c r="H51" i="20" s="1"/>
  <c r="H45" i="20"/>
  <c r="H47" i="20" s="1"/>
  <c r="F45" i="20"/>
  <c r="F47" i="20" s="1"/>
  <c r="F49" i="20"/>
  <c r="F50" i="20" s="1"/>
  <c r="F46" i="20"/>
  <c r="I36" i="20"/>
  <c r="I37" i="20" s="1"/>
  <c r="I39" i="20" s="1"/>
  <c r="I41" i="20" s="1"/>
  <c r="I48" i="20" s="1"/>
  <c r="E38" i="20"/>
  <c r="J36" i="20"/>
  <c r="J37" i="20" s="1"/>
  <c r="J39" i="20" s="1"/>
  <c r="J41" i="20" s="1"/>
  <c r="F38" i="20"/>
  <c r="C36" i="20"/>
  <c r="C37" i="20" s="1"/>
  <c r="C39" i="20" s="1"/>
  <c r="C41" i="20" s="1"/>
  <c r="K36" i="20"/>
  <c r="K37" i="20" s="1"/>
  <c r="K39" i="20" s="1"/>
  <c r="K41" i="20" s="1"/>
  <c r="G38" i="20"/>
  <c r="J46" i="20" l="1"/>
  <c r="J49" i="20"/>
  <c r="J50" i="20" s="1"/>
  <c r="J54" i="20" s="1"/>
  <c r="J45" i="20"/>
  <c r="J47" i="20" s="1"/>
  <c r="J48" i="20"/>
  <c r="K46" i="20"/>
  <c r="K49" i="20"/>
  <c r="K51" i="20" s="1"/>
  <c r="K45" i="20"/>
  <c r="K47" i="20" s="1"/>
  <c r="L48" i="20"/>
  <c r="K48" i="20"/>
  <c r="K50" i="20" s="1"/>
  <c r="K52" i="20" s="1"/>
  <c r="K54" i="20" s="1"/>
  <c r="C46" i="20"/>
  <c r="C49" i="20"/>
  <c r="C50" i="20" s="1"/>
  <c r="C54" i="20" s="1"/>
  <c r="C45" i="20"/>
  <c r="C47" i="20" s="1"/>
  <c r="F51" i="20"/>
  <c r="F52" i="20" s="1"/>
  <c r="F54" i="20" s="1"/>
  <c r="C48" i="20"/>
  <c r="I46" i="20"/>
  <c r="I49" i="20"/>
  <c r="I50" i="20" s="1"/>
  <c r="I54" i="20" s="1"/>
  <c r="I45" i="20"/>
  <c r="I47" i="20" s="1"/>
  <c r="H48" i="20"/>
  <c r="H50" i="20" s="1"/>
  <c r="H52" i="20" s="1"/>
  <c r="H54" i="20" s="1"/>
  <c r="C61" i="20" l="1"/>
  <c r="I42" i="9" l="1"/>
  <c r="I43" i="9"/>
  <c r="I44" i="9"/>
  <c r="I45" i="9"/>
  <c r="I15" i="9"/>
  <c r="I16" i="9"/>
  <c r="I17" i="9"/>
  <c r="I18" i="9"/>
  <c r="I19" i="9"/>
  <c r="I20" i="9"/>
  <c r="I21" i="9"/>
  <c r="I22" i="9"/>
  <c r="I23" i="9"/>
  <c r="I24" i="9"/>
  <c r="I25" i="9"/>
  <c r="I26" i="9"/>
  <c r="I27" i="9"/>
  <c r="I28" i="9"/>
  <c r="I29" i="9"/>
  <c r="I30" i="9"/>
  <c r="I31" i="9"/>
  <c r="I32" i="9"/>
  <c r="I33" i="9"/>
  <c r="I34" i="9"/>
  <c r="I35" i="9"/>
  <c r="I36" i="9"/>
  <c r="I37" i="9"/>
  <c r="I38" i="9"/>
  <c r="I39" i="9"/>
  <c r="I40" i="9"/>
  <c r="I41" i="9"/>
  <c r="C36" i="8"/>
  <c r="D38" i="8" s="1"/>
  <c r="F425" i="14"/>
  <c r="D37" i="8" l="1"/>
  <c r="D39" i="8"/>
  <c r="D1546" i="6" l="1"/>
  <c r="B1546" i="6"/>
  <c r="A1546" i="6"/>
  <c r="D1545" i="6"/>
  <c r="B1545" i="6"/>
  <c r="A1545" i="6"/>
  <c r="D1544" i="6"/>
  <c r="B1544" i="6"/>
  <c r="A1544" i="6"/>
  <c r="D1543" i="6"/>
  <c r="B1543" i="6"/>
  <c r="A1543" i="6"/>
  <c r="D1542" i="6"/>
  <c r="B1542" i="6"/>
  <c r="A1542" i="6"/>
  <c r="D1541" i="6"/>
  <c r="B1541" i="6"/>
  <c r="A1541" i="6"/>
  <c r="D1540" i="6"/>
  <c r="B1540" i="6"/>
  <c r="A1540" i="6"/>
  <c r="D1539" i="6"/>
  <c r="A1539" i="6"/>
  <c r="D1538" i="6"/>
  <c r="A1538" i="6"/>
  <c r="D1535" i="6"/>
  <c r="A1535" i="6"/>
  <c r="D1534" i="6"/>
  <c r="A1534" i="6"/>
  <c r="D1533" i="6"/>
  <c r="A1533" i="6"/>
  <c r="D1532" i="6"/>
  <c r="A1532" i="6"/>
  <c r="D1531" i="6"/>
  <c r="A1531" i="6"/>
  <c r="D1530" i="6"/>
  <c r="A1530" i="6"/>
  <c r="D1529" i="6"/>
  <c r="A1529" i="6"/>
  <c r="D1528" i="6"/>
  <c r="A1528" i="6"/>
  <c r="D1525" i="6"/>
  <c r="B1525" i="6"/>
  <c r="A1525" i="6"/>
  <c r="D1524" i="6"/>
  <c r="B1524" i="6"/>
  <c r="A1524" i="6"/>
  <c r="D1523" i="6"/>
  <c r="B1523" i="6"/>
  <c r="A1523" i="6"/>
  <c r="D1522" i="6"/>
  <c r="B1522" i="6"/>
  <c r="A1522" i="6"/>
  <c r="D1521" i="6"/>
  <c r="B1521" i="6"/>
  <c r="A1521" i="6"/>
  <c r="D1520" i="6"/>
  <c r="B1520" i="6"/>
  <c r="A1520" i="6"/>
  <c r="D1519" i="6"/>
  <c r="B1519" i="6"/>
  <c r="A1519" i="6"/>
  <c r="D1518" i="6"/>
  <c r="B1518" i="6"/>
  <c r="A1518" i="6"/>
  <c r="D1517" i="6"/>
  <c r="B1517" i="6"/>
  <c r="A1517" i="6"/>
  <c r="D1516" i="6"/>
  <c r="B1516" i="6"/>
  <c r="A1516" i="6"/>
  <c r="D1515" i="6"/>
  <c r="A1515" i="6"/>
  <c r="D1514" i="6"/>
  <c r="A1514" i="6"/>
  <c r="D1513" i="6"/>
  <c r="A1513" i="6"/>
  <c r="D1512" i="6"/>
  <c r="A1512" i="6"/>
  <c r="B1505" i="6"/>
  <c r="B1504" i="6"/>
  <c r="B1503" i="6"/>
  <c r="B1502" i="6"/>
  <c r="D1496" i="6"/>
  <c r="B1496" i="6"/>
  <c r="A1496" i="6"/>
  <c r="D1495" i="6"/>
  <c r="B1495" i="6"/>
  <c r="A1495" i="6"/>
  <c r="D1494" i="6"/>
  <c r="B1494" i="6"/>
  <c r="A1494" i="6"/>
  <c r="D1493" i="6"/>
  <c r="B1493" i="6"/>
  <c r="A1493" i="6"/>
  <c r="D1492" i="6"/>
  <c r="B1492" i="6"/>
  <c r="A1492" i="6"/>
  <c r="D1491" i="6"/>
  <c r="B1491" i="6"/>
  <c r="A1491" i="6"/>
  <c r="D1490" i="6"/>
  <c r="B1490" i="6"/>
  <c r="A1490" i="6"/>
  <c r="D1489" i="6"/>
  <c r="A1489" i="6"/>
  <c r="D1488" i="6"/>
  <c r="A1488" i="6"/>
  <c r="D1485" i="6"/>
  <c r="A1485" i="6"/>
  <c r="D1484" i="6"/>
  <c r="A1484" i="6"/>
  <c r="D1483" i="6"/>
  <c r="A1483" i="6"/>
  <c r="D1482" i="6"/>
  <c r="A1482" i="6"/>
  <c r="D1481" i="6"/>
  <c r="A1481" i="6"/>
  <c r="D1480" i="6"/>
  <c r="A1480" i="6"/>
  <c r="D1479" i="6"/>
  <c r="A1479" i="6"/>
  <c r="D1478" i="6"/>
  <c r="A1478" i="6"/>
  <c r="D1475" i="6"/>
  <c r="B1475" i="6"/>
  <c r="A1475" i="6"/>
  <c r="D1474" i="6"/>
  <c r="B1474" i="6"/>
  <c r="A1474" i="6"/>
  <c r="D1473" i="6"/>
  <c r="B1473" i="6"/>
  <c r="A1473" i="6"/>
  <c r="D1472" i="6"/>
  <c r="B1472" i="6"/>
  <c r="A1472" i="6"/>
  <c r="D1471" i="6"/>
  <c r="B1471" i="6"/>
  <c r="A1471" i="6"/>
  <c r="D1470" i="6"/>
  <c r="B1470" i="6"/>
  <c r="A1470" i="6"/>
  <c r="D1469" i="6"/>
  <c r="B1469" i="6"/>
  <c r="A1469" i="6"/>
  <c r="D1468" i="6"/>
  <c r="B1468" i="6"/>
  <c r="A1468" i="6"/>
  <c r="D1467" i="6"/>
  <c r="B1467" i="6"/>
  <c r="A1467" i="6"/>
  <c r="D1466" i="6"/>
  <c r="B1466" i="6"/>
  <c r="A1466" i="6"/>
  <c r="D1465" i="6"/>
  <c r="B1465" i="6"/>
  <c r="A1465" i="6"/>
  <c r="D1464" i="6"/>
  <c r="A1464" i="6"/>
  <c r="D1463" i="6"/>
  <c r="A1463" i="6"/>
  <c r="D1462" i="6"/>
  <c r="A1462" i="6"/>
  <c r="B1455" i="6"/>
  <c r="B1454" i="6"/>
  <c r="B1453" i="6"/>
  <c r="B1452" i="6"/>
  <c r="D1446" i="6"/>
  <c r="B1446" i="6"/>
  <c r="A1446" i="6"/>
  <c r="D1445" i="6"/>
  <c r="B1445" i="6"/>
  <c r="A1445" i="6"/>
  <c r="D1444" i="6"/>
  <c r="B1444" i="6"/>
  <c r="A1444" i="6"/>
  <c r="D1443" i="6"/>
  <c r="B1443" i="6"/>
  <c r="A1443" i="6"/>
  <c r="D1442" i="6"/>
  <c r="B1442" i="6"/>
  <c r="A1442" i="6"/>
  <c r="D1441" i="6"/>
  <c r="B1441" i="6"/>
  <c r="A1441" i="6"/>
  <c r="D1440" i="6"/>
  <c r="B1440" i="6"/>
  <c r="A1440" i="6"/>
  <c r="D1439" i="6"/>
  <c r="A1439" i="6"/>
  <c r="D1438" i="6"/>
  <c r="A1438" i="6"/>
  <c r="D1435" i="6"/>
  <c r="A1435" i="6"/>
  <c r="D1434" i="6"/>
  <c r="A1434" i="6"/>
  <c r="D1433" i="6"/>
  <c r="A1433" i="6"/>
  <c r="D1432" i="6"/>
  <c r="A1432" i="6"/>
  <c r="D1431" i="6"/>
  <c r="A1431" i="6"/>
  <c r="D1430" i="6"/>
  <c r="A1430" i="6"/>
  <c r="D1429" i="6"/>
  <c r="A1429" i="6"/>
  <c r="D1428" i="6"/>
  <c r="A1428" i="6"/>
  <c r="D1425" i="6"/>
  <c r="B1425" i="6"/>
  <c r="A1425" i="6"/>
  <c r="D1424" i="6"/>
  <c r="B1424" i="6"/>
  <c r="A1424" i="6"/>
  <c r="D1423" i="6"/>
  <c r="B1423" i="6"/>
  <c r="A1423" i="6"/>
  <c r="D1422" i="6"/>
  <c r="B1422" i="6"/>
  <c r="A1422" i="6"/>
  <c r="D1421" i="6"/>
  <c r="B1421" i="6"/>
  <c r="A1421" i="6"/>
  <c r="D1420" i="6"/>
  <c r="B1420" i="6"/>
  <c r="A1420" i="6"/>
  <c r="D1419" i="6"/>
  <c r="B1419" i="6"/>
  <c r="A1419" i="6"/>
  <c r="D1418" i="6"/>
  <c r="B1418" i="6"/>
  <c r="A1418" i="6"/>
  <c r="D1417" i="6"/>
  <c r="B1417" i="6"/>
  <c r="A1417" i="6"/>
  <c r="D1416" i="6"/>
  <c r="B1416" i="6"/>
  <c r="A1416" i="6"/>
  <c r="D1415" i="6"/>
  <c r="B1415" i="6"/>
  <c r="A1415" i="6"/>
  <c r="D1414" i="6"/>
  <c r="A1414" i="6"/>
  <c r="D1413" i="6"/>
  <c r="A1413" i="6"/>
  <c r="D1412" i="6"/>
  <c r="A1412" i="6"/>
  <c r="B1405" i="6"/>
  <c r="B1404" i="6"/>
  <c r="B1403" i="6"/>
  <c r="B1402" i="6"/>
  <c r="D1396" i="6"/>
  <c r="B1396" i="6"/>
  <c r="A1396" i="6"/>
  <c r="D1395" i="6"/>
  <c r="B1395" i="6"/>
  <c r="A1395" i="6"/>
  <c r="D1394" i="6"/>
  <c r="B1394" i="6"/>
  <c r="A1394" i="6"/>
  <c r="D1393" i="6"/>
  <c r="B1393" i="6"/>
  <c r="A1393" i="6"/>
  <c r="D1392" i="6"/>
  <c r="B1392" i="6"/>
  <c r="A1392" i="6"/>
  <c r="D1391" i="6"/>
  <c r="B1391" i="6"/>
  <c r="A1391" i="6"/>
  <c r="D1390" i="6"/>
  <c r="B1390" i="6"/>
  <c r="A1390" i="6"/>
  <c r="D1389" i="6"/>
  <c r="A1389" i="6"/>
  <c r="D1388" i="6"/>
  <c r="A1388" i="6"/>
  <c r="D1385" i="6"/>
  <c r="A1385" i="6"/>
  <c r="D1384" i="6"/>
  <c r="A1384" i="6"/>
  <c r="D1383" i="6"/>
  <c r="A1383" i="6"/>
  <c r="D1382" i="6"/>
  <c r="A1382" i="6"/>
  <c r="D1381" i="6"/>
  <c r="A1381" i="6"/>
  <c r="D1380" i="6"/>
  <c r="A1380" i="6"/>
  <c r="D1379" i="6"/>
  <c r="A1379" i="6"/>
  <c r="D1378" i="6"/>
  <c r="A1378" i="6"/>
  <c r="D1375" i="6"/>
  <c r="B1375" i="6"/>
  <c r="A1375" i="6"/>
  <c r="D1374" i="6"/>
  <c r="B1374" i="6"/>
  <c r="A1374" i="6"/>
  <c r="D1373" i="6"/>
  <c r="B1373" i="6"/>
  <c r="A1373" i="6"/>
  <c r="D1372" i="6"/>
  <c r="B1372" i="6"/>
  <c r="A1372" i="6"/>
  <c r="D1371" i="6"/>
  <c r="B1371" i="6"/>
  <c r="A1371" i="6"/>
  <c r="D1370" i="6"/>
  <c r="B1370" i="6"/>
  <c r="A1370" i="6"/>
  <c r="D1369" i="6"/>
  <c r="B1369" i="6"/>
  <c r="A1369" i="6"/>
  <c r="D1368" i="6"/>
  <c r="B1368" i="6"/>
  <c r="A1368" i="6"/>
  <c r="D1367" i="6"/>
  <c r="B1367" i="6"/>
  <c r="A1367" i="6"/>
  <c r="D1366" i="6"/>
  <c r="B1366" i="6"/>
  <c r="A1366" i="6"/>
  <c r="D1365" i="6"/>
  <c r="A1365" i="6"/>
  <c r="D1364" i="6"/>
  <c r="A1364" i="6"/>
  <c r="D1363" i="6"/>
  <c r="A1363" i="6"/>
  <c r="D1362" i="6"/>
  <c r="A1362" i="6"/>
  <c r="B1355" i="6"/>
  <c r="B1354" i="6"/>
  <c r="B1353" i="6"/>
  <c r="B1352" i="6"/>
  <c r="D1346" i="6"/>
  <c r="B1346" i="6"/>
  <c r="A1346" i="6"/>
  <c r="D1345" i="6"/>
  <c r="B1345" i="6"/>
  <c r="A1345" i="6"/>
  <c r="D1344" i="6"/>
  <c r="B1344" i="6"/>
  <c r="A1344" i="6"/>
  <c r="D1343" i="6"/>
  <c r="B1343" i="6"/>
  <c r="A1343" i="6"/>
  <c r="D1342" i="6"/>
  <c r="B1342" i="6"/>
  <c r="A1342" i="6"/>
  <c r="D1341" i="6"/>
  <c r="B1341" i="6"/>
  <c r="A1341" i="6"/>
  <c r="D1340" i="6"/>
  <c r="B1340" i="6"/>
  <c r="A1340" i="6"/>
  <c r="D1339" i="6"/>
  <c r="A1339" i="6"/>
  <c r="D1338" i="6"/>
  <c r="A1338" i="6"/>
  <c r="D1335" i="6"/>
  <c r="A1335" i="6"/>
  <c r="D1334" i="6"/>
  <c r="A1334" i="6"/>
  <c r="D1333" i="6"/>
  <c r="A1333" i="6"/>
  <c r="D1332" i="6"/>
  <c r="A1332" i="6"/>
  <c r="D1331" i="6"/>
  <c r="A1331" i="6"/>
  <c r="D1330" i="6"/>
  <c r="A1330" i="6"/>
  <c r="D1329" i="6"/>
  <c r="A1329" i="6"/>
  <c r="D1328" i="6"/>
  <c r="A1328" i="6"/>
  <c r="D1325" i="6"/>
  <c r="B1325" i="6"/>
  <c r="A1325" i="6"/>
  <c r="D1324" i="6"/>
  <c r="B1324" i="6"/>
  <c r="A1324" i="6"/>
  <c r="D1323" i="6"/>
  <c r="B1323" i="6"/>
  <c r="A1323" i="6"/>
  <c r="D1322" i="6"/>
  <c r="B1322" i="6"/>
  <c r="A1322" i="6"/>
  <c r="D1321" i="6"/>
  <c r="B1321" i="6"/>
  <c r="A1321" i="6"/>
  <c r="D1320" i="6"/>
  <c r="B1320" i="6"/>
  <c r="A1320" i="6"/>
  <c r="D1319" i="6"/>
  <c r="B1319" i="6"/>
  <c r="A1319" i="6"/>
  <c r="D1318" i="6"/>
  <c r="B1318" i="6"/>
  <c r="A1318" i="6"/>
  <c r="D1317" i="6"/>
  <c r="B1317" i="6"/>
  <c r="A1317" i="6"/>
  <c r="D1316" i="6"/>
  <c r="B1316" i="6"/>
  <c r="A1316" i="6"/>
  <c r="D1315" i="6"/>
  <c r="B1315" i="6"/>
  <c r="A1315" i="6"/>
  <c r="D1314" i="6"/>
  <c r="B1314" i="6"/>
  <c r="A1314" i="6"/>
  <c r="D1313" i="6"/>
  <c r="B1313" i="6"/>
  <c r="A1313" i="6"/>
  <c r="D1312" i="6"/>
  <c r="A1312" i="6"/>
  <c r="B1305" i="6"/>
  <c r="B1304" i="6"/>
  <c r="B1303" i="6"/>
  <c r="B1302" i="6"/>
  <c r="D1296" i="6"/>
  <c r="B1296" i="6"/>
  <c r="A1296" i="6"/>
  <c r="D1295" i="6"/>
  <c r="B1295" i="6"/>
  <c r="A1295" i="6"/>
  <c r="D1294" i="6"/>
  <c r="B1294" i="6"/>
  <c r="A1294" i="6"/>
  <c r="D1293" i="6"/>
  <c r="B1293" i="6"/>
  <c r="A1293" i="6"/>
  <c r="D1292" i="6"/>
  <c r="B1292" i="6"/>
  <c r="A1292" i="6"/>
  <c r="D1291" i="6"/>
  <c r="B1291" i="6"/>
  <c r="A1291" i="6"/>
  <c r="D1290" i="6"/>
  <c r="A1290" i="6"/>
  <c r="D1289" i="6"/>
  <c r="A1289" i="6"/>
  <c r="D1288" i="6"/>
  <c r="A1288" i="6"/>
  <c r="D1285" i="6"/>
  <c r="A1285" i="6"/>
  <c r="D1284" i="6"/>
  <c r="A1284" i="6"/>
  <c r="D1283" i="6"/>
  <c r="A1283" i="6"/>
  <c r="D1282" i="6"/>
  <c r="A1282" i="6"/>
  <c r="D1281" i="6"/>
  <c r="A1281" i="6"/>
  <c r="D1280" i="6"/>
  <c r="A1280" i="6"/>
  <c r="D1279" i="6"/>
  <c r="A1279" i="6"/>
  <c r="D1278" i="6"/>
  <c r="A1278" i="6"/>
  <c r="D1275" i="6"/>
  <c r="B1275" i="6"/>
  <c r="A1275" i="6"/>
  <c r="D1274" i="6"/>
  <c r="B1274" i="6"/>
  <c r="A1274" i="6"/>
  <c r="D1273" i="6"/>
  <c r="B1273" i="6"/>
  <c r="A1273" i="6"/>
  <c r="D1272" i="6"/>
  <c r="B1272" i="6"/>
  <c r="A1272" i="6"/>
  <c r="D1271" i="6"/>
  <c r="B1271" i="6"/>
  <c r="A1271" i="6"/>
  <c r="D1270" i="6"/>
  <c r="B1270" i="6"/>
  <c r="A1270" i="6"/>
  <c r="D1269" i="6"/>
  <c r="A1269" i="6"/>
  <c r="D1268" i="6"/>
  <c r="A1268" i="6"/>
  <c r="D1267" i="6"/>
  <c r="A1267" i="6"/>
  <c r="D1266" i="6"/>
  <c r="A1266" i="6"/>
  <c r="D1265" i="6"/>
  <c r="A1265" i="6"/>
  <c r="D1264" i="6"/>
  <c r="A1264" i="6"/>
  <c r="D1263" i="6"/>
  <c r="A1263" i="6"/>
  <c r="D1262" i="6"/>
  <c r="A1262" i="6"/>
  <c r="B1255" i="6"/>
  <c r="B1254" i="6"/>
  <c r="B1253" i="6"/>
  <c r="B1252" i="6"/>
  <c r="D1246" i="6"/>
  <c r="B1246" i="6"/>
  <c r="A1246" i="6"/>
  <c r="D1245" i="6"/>
  <c r="B1245" i="6"/>
  <c r="A1245" i="6"/>
  <c r="D1244" i="6"/>
  <c r="B1244" i="6"/>
  <c r="A1244" i="6"/>
  <c r="D1243" i="6"/>
  <c r="B1243" i="6"/>
  <c r="A1243" i="6"/>
  <c r="D1242" i="6"/>
  <c r="B1242" i="6"/>
  <c r="A1242" i="6"/>
  <c r="D1241" i="6"/>
  <c r="B1241" i="6"/>
  <c r="A1241" i="6"/>
  <c r="D1240" i="6"/>
  <c r="A1240" i="6"/>
  <c r="D1239" i="6"/>
  <c r="A1239" i="6"/>
  <c r="D1238" i="6"/>
  <c r="A1238" i="6"/>
  <c r="D1235" i="6"/>
  <c r="A1235" i="6"/>
  <c r="D1234" i="6"/>
  <c r="A1234" i="6"/>
  <c r="D1233" i="6"/>
  <c r="A1233" i="6"/>
  <c r="D1232" i="6"/>
  <c r="A1232" i="6"/>
  <c r="D1231" i="6"/>
  <c r="A1231" i="6"/>
  <c r="D1230" i="6"/>
  <c r="A1230" i="6"/>
  <c r="D1229" i="6"/>
  <c r="A1229" i="6"/>
  <c r="D1228" i="6"/>
  <c r="A1228" i="6"/>
  <c r="D1225" i="6"/>
  <c r="B1225" i="6"/>
  <c r="A1225" i="6"/>
  <c r="D1224" i="6"/>
  <c r="B1224" i="6"/>
  <c r="A1224" i="6"/>
  <c r="D1223" i="6"/>
  <c r="B1223" i="6"/>
  <c r="A1223" i="6"/>
  <c r="D1222" i="6"/>
  <c r="B1222" i="6"/>
  <c r="A1222" i="6"/>
  <c r="D1221" i="6"/>
  <c r="B1221" i="6"/>
  <c r="A1221" i="6"/>
  <c r="D1220" i="6"/>
  <c r="B1220" i="6"/>
  <c r="A1220" i="6"/>
  <c r="D1219" i="6"/>
  <c r="B1219" i="6"/>
  <c r="A1219" i="6"/>
  <c r="D1218" i="6"/>
  <c r="B1218" i="6"/>
  <c r="A1218" i="6"/>
  <c r="D1217" i="6"/>
  <c r="A1217" i="6"/>
  <c r="D1216" i="6"/>
  <c r="A1216" i="6"/>
  <c r="D1215" i="6"/>
  <c r="A1215" i="6"/>
  <c r="D1214" i="6"/>
  <c r="A1214" i="6"/>
  <c r="D1213" i="6"/>
  <c r="A1213" i="6"/>
  <c r="D1212" i="6"/>
  <c r="A1212" i="6"/>
  <c r="B1205" i="6"/>
  <c r="B1204" i="6"/>
  <c r="B1203" i="6"/>
  <c r="B1202" i="6"/>
  <c r="D1196" i="6"/>
  <c r="B1196" i="6"/>
  <c r="A1196" i="6"/>
  <c r="D1195" i="6"/>
  <c r="B1195" i="6"/>
  <c r="A1195" i="6"/>
  <c r="D1194" i="6"/>
  <c r="B1194" i="6"/>
  <c r="A1194" i="6"/>
  <c r="D1193" i="6"/>
  <c r="B1193" i="6"/>
  <c r="A1193" i="6"/>
  <c r="D1192" i="6"/>
  <c r="B1192" i="6"/>
  <c r="A1192" i="6"/>
  <c r="D1191" i="6"/>
  <c r="B1191" i="6"/>
  <c r="A1191" i="6"/>
  <c r="D1190" i="6"/>
  <c r="B1190" i="6"/>
  <c r="A1190" i="6"/>
  <c r="D1189" i="6"/>
  <c r="A1189" i="6"/>
  <c r="D1188" i="6"/>
  <c r="A1188" i="6"/>
  <c r="D1185" i="6"/>
  <c r="A1185" i="6"/>
  <c r="D1184" i="6"/>
  <c r="A1184" i="6"/>
  <c r="D1183" i="6"/>
  <c r="A1183" i="6"/>
  <c r="D1182" i="6"/>
  <c r="A1182" i="6"/>
  <c r="D1181" i="6"/>
  <c r="A1181" i="6"/>
  <c r="D1180" i="6"/>
  <c r="A1180" i="6"/>
  <c r="D1179" i="6"/>
  <c r="A1179" i="6"/>
  <c r="D1178" i="6"/>
  <c r="A1178" i="6"/>
  <c r="D1175" i="6"/>
  <c r="B1175" i="6"/>
  <c r="A1175" i="6"/>
  <c r="D1174" i="6"/>
  <c r="B1174" i="6"/>
  <c r="A1174" i="6"/>
  <c r="D1173" i="6"/>
  <c r="B1173" i="6"/>
  <c r="A1173" i="6"/>
  <c r="D1172" i="6"/>
  <c r="B1172" i="6"/>
  <c r="A1172" i="6"/>
  <c r="D1171" i="6"/>
  <c r="B1171" i="6"/>
  <c r="A1171" i="6"/>
  <c r="D1170" i="6"/>
  <c r="B1170" i="6"/>
  <c r="A1170" i="6"/>
  <c r="D1169" i="6"/>
  <c r="B1169" i="6"/>
  <c r="A1169" i="6"/>
  <c r="D1168" i="6"/>
  <c r="B1168" i="6"/>
  <c r="A1168" i="6"/>
  <c r="D1167" i="6"/>
  <c r="B1167" i="6"/>
  <c r="A1167" i="6"/>
  <c r="D1166" i="6"/>
  <c r="B1166" i="6"/>
  <c r="A1166" i="6"/>
  <c r="D1165" i="6"/>
  <c r="B1165" i="6"/>
  <c r="A1165" i="6"/>
  <c r="D1164" i="6"/>
  <c r="A1164" i="6"/>
  <c r="D1163" i="6"/>
  <c r="A1163" i="6"/>
  <c r="D1162" i="6"/>
  <c r="A1162" i="6"/>
  <c r="B1155" i="6"/>
  <c r="B1154" i="6"/>
  <c r="B1153" i="6"/>
  <c r="B1152" i="6"/>
  <c r="D1146" i="6"/>
  <c r="B1146" i="6"/>
  <c r="A1146" i="6"/>
  <c r="D1145" i="6"/>
  <c r="B1145" i="6"/>
  <c r="A1145" i="6"/>
  <c r="D1144" i="6"/>
  <c r="B1144" i="6"/>
  <c r="A1144" i="6"/>
  <c r="D1143" i="6"/>
  <c r="B1143" i="6"/>
  <c r="A1143" i="6"/>
  <c r="D1142" i="6"/>
  <c r="B1142" i="6"/>
  <c r="A1142" i="6"/>
  <c r="D1141" i="6"/>
  <c r="B1141" i="6"/>
  <c r="A1141" i="6"/>
  <c r="D1140" i="6"/>
  <c r="B1140" i="6"/>
  <c r="A1140" i="6"/>
  <c r="D1139" i="6"/>
  <c r="A1139" i="6"/>
  <c r="D1138" i="6"/>
  <c r="A1138" i="6"/>
  <c r="D1135" i="6"/>
  <c r="A1135" i="6"/>
  <c r="D1134" i="6"/>
  <c r="A1134" i="6"/>
  <c r="D1133" i="6"/>
  <c r="A1133" i="6"/>
  <c r="D1132" i="6"/>
  <c r="A1132" i="6"/>
  <c r="D1131" i="6"/>
  <c r="A1131" i="6"/>
  <c r="D1130" i="6"/>
  <c r="A1130" i="6"/>
  <c r="D1129" i="6"/>
  <c r="A1129" i="6"/>
  <c r="D1128" i="6"/>
  <c r="A1128" i="6"/>
  <c r="D1125" i="6"/>
  <c r="B1125" i="6"/>
  <c r="A1125" i="6"/>
  <c r="D1124" i="6"/>
  <c r="B1124" i="6"/>
  <c r="A1124" i="6"/>
  <c r="D1123" i="6"/>
  <c r="B1123" i="6"/>
  <c r="A1123" i="6"/>
  <c r="D1122" i="6"/>
  <c r="B1122" i="6"/>
  <c r="A1122" i="6"/>
  <c r="D1121" i="6"/>
  <c r="B1121" i="6"/>
  <c r="A1121" i="6"/>
  <c r="D1120" i="6"/>
  <c r="B1120" i="6"/>
  <c r="A1120" i="6"/>
  <c r="D1119" i="6"/>
  <c r="B1119" i="6"/>
  <c r="A1119" i="6"/>
  <c r="D1118" i="6"/>
  <c r="B1118" i="6"/>
  <c r="A1118" i="6"/>
  <c r="D1117" i="6"/>
  <c r="B1117" i="6"/>
  <c r="A1117" i="6"/>
  <c r="D1116" i="6"/>
  <c r="B1116" i="6"/>
  <c r="A1116" i="6"/>
  <c r="D1115" i="6"/>
  <c r="B1115" i="6"/>
  <c r="A1115" i="6"/>
  <c r="D1114" i="6"/>
  <c r="A1114" i="6"/>
  <c r="D1113" i="6"/>
  <c r="A1113" i="6"/>
  <c r="D1112" i="6"/>
  <c r="A1112" i="6"/>
  <c r="B1105" i="6"/>
  <c r="B1104" i="6"/>
  <c r="B1103" i="6"/>
  <c r="B1102" i="6"/>
  <c r="D1096" i="6"/>
  <c r="B1096" i="6"/>
  <c r="A1096" i="6"/>
  <c r="D1095" i="6"/>
  <c r="B1095" i="6"/>
  <c r="A1095" i="6"/>
  <c r="D1094" i="6"/>
  <c r="B1094" i="6"/>
  <c r="A1094" i="6"/>
  <c r="D1093" i="6"/>
  <c r="B1093" i="6"/>
  <c r="A1093" i="6"/>
  <c r="D1092" i="6"/>
  <c r="B1092" i="6"/>
  <c r="A1092" i="6"/>
  <c r="D1091" i="6"/>
  <c r="B1091" i="6"/>
  <c r="A1091" i="6"/>
  <c r="D1090" i="6"/>
  <c r="B1090" i="6"/>
  <c r="A1090" i="6"/>
  <c r="D1089" i="6"/>
  <c r="A1089" i="6"/>
  <c r="D1088" i="6"/>
  <c r="A1088" i="6"/>
  <c r="D1085" i="6"/>
  <c r="A1085" i="6"/>
  <c r="D1084" i="6"/>
  <c r="A1084" i="6"/>
  <c r="D1083" i="6"/>
  <c r="A1083" i="6"/>
  <c r="D1082" i="6"/>
  <c r="A1082" i="6"/>
  <c r="D1081" i="6"/>
  <c r="A1081" i="6"/>
  <c r="D1080" i="6"/>
  <c r="A1080" i="6"/>
  <c r="D1079" i="6"/>
  <c r="A1079" i="6"/>
  <c r="D1078" i="6"/>
  <c r="A1078" i="6"/>
  <c r="D1075" i="6"/>
  <c r="B1075" i="6"/>
  <c r="A1075" i="6"/>
  <c r="D1074" i="6"/>
  <c r="B1074" i="6"/>
  <c r="A1074" i="6"/>
  <c r="D1073" i="6"/>
  <c r="B1073" i="6"/>
  <c r="A1073" i="6"/>
  <c r="D1072" i="6"/>
  <c r="B1072" i="6"/>
  <c r="A1072" i="6"/>
  <c r="D1071" i="6"/>
  <c r="B1071" i="6"/>
  <c r="A1071" i="6"/>
  <c r="D1070" i="6"/>
  <c r="B1070" i="6"/>
  <c r="A1070" i="6"/>
  <c r="D1069" i="6"/>
  <c r="B1069" i="6"/>
  <c r="A1069" i="6"/>
  <c r="D1068" i="6"/>
  <c r="B1068" i="6"/>
  <c r="A1068" i="6"/>
  <c r="D1067" i="6"/>
  <c r="B1067" i="6"/>
  <c r="A1067" i="6"/>
  <c r="D1066" i="6"/>
  <c r="B1066" i="6"/>
  <c r="A1066" i="6"/>
  <c r="D1065" i="6"/>
  <c r="A1065" i="6"/>
  <c r="D1064" i="6"/>
  <c r="A1064" i="6"/>
  <c r="D1063" i="6"/>
  <c r="A1063" i="6"/>
  <c r="D1062" i="6"/>
  <c r="A1062" i="6"/>
  <c r="B1055" i="6"/>
  <c r="B1054" i="6"/>
  <c r="B1053" i="6"/>
  <c r="B1052" i="6"/>
  <c r="D1046" i="6"/>
  <c r="B1046" i="6"/>
  <c r="A1046" i="6"/>
  <c r="D1045" i="6"/>
  <c r="B1045" i="6"/>
  <c r="A1045" i="6"/>
  <c r="D1044" i="6"/>
  <c r="B1044" i="6"/>
  <c r="A1044" i="6"/>
  <c r="D1043" i="6"/>
  <c r="B1043" i="6"/>
  <c r="A1043" i="6"/>
  <c r="D1042" i="6"/>
  <c r="B1042" i="6"/>
  <c r="A1042" i="6"/>
  <c r="D1041" i="6"/>
  <c r="B1041" i="6"/>
  <c r="A1041" i="6"/>
  <c r="D1040" i="6"/>
  <c r="B1040" i="6"/>
  <c r="A1040" i="6"/>
  <c r="D1039" i="6"/>
  <c r="A1039" i="6"/>
  <c r="D1038" i="6"/>
  <c r="A1038" i="6"/>
  <c r="D1035" i="6"/>
  <c r="A1035" i="6"/>
  <c r="D1034" i="6"/>
  <c r="A1034" i="6"/>
  <c r="D1033" i="6"/>
  <c r="A1033" i="6"/>
  <c r="D1032" i="6"/>
  <c r="A1032" i="6"/>
  <c r="D1031" i="6"/>
  <c r="A1031" i="6"/>
  <c r="D1030" i="6"/>
  <c r="A1030" i="6"/>
  <c r="D1029" i="6"/>
  <c r="A1029" i="6"/>
  <c r="D1028" i="6"/>
  <c r="A1028" i="6"/>
  <c r="D1025" i="6"/>
  <c r="B1025" i="6"/>
  <c r="A1025" i="6"/>
  <c r="D1024" i="6"/>
  <c r="B1024" i="6"/>
  <c r="A1024" i="6"/>
  <c r="D1023" i="6"/>
  <c r="B1023" i="6"/>
  <c r="A1023" i="6"/>
  <c r="D1022" i="6"/>
  <c r="B1022" i="6"/>
  <c r="A1022" i="6"/>
  <c r="D1021" i="6"/>
  <c r="B1021" i="6"/>
  <c r="A1021" i="6"/>
  <c r="D1020" i="6"/>
  <c r="B1020" i="6"/>
  <c r="A1020" i="6"/>
  <c r="D1019" i="6"/>
  <c r="B1019" i="6"/>
  <c r="A1019" i="6"/>
  <c r="D1018" i="6"/>
  <c r="B1018" i="6"/>
  <c r="A1018" i="6"/>
  <c r="D1017" i="6"/>
  <c r="B1017" i="6"/>
  <c r="A1017" i="6"/>
  <c r="D1016" i="6"/>
  <c r="B1016" i="6"/>
  <c r="A1016" i="6"/>
  <c r="D1015" i="6"/>
  <c r="B1015" i="6"/>
  <c r="A1015" i="6"/>
  <c r="D1014" i="6"/>
  <c r="A1014" i="6"/>
  <c r="D1013" i="6"/>
  <c r="A1013" i="6"/>
  <c r="D1012" i="6"/>
  <c r="A1012" i="6"/>
  <c r="B1005" i="6"/>
  <c r="B1004" i="6"/>
  <c r="B1003" i="6"/>
  <c r="B1002" i="6"/>
  <c r="D996" i="6"/>
  <c r="B996" i="6"/>
  <c r="A996" i="6"/>
  <c r="D995" i="6"/>
  <c r="B995" i="6"/>
  <c r="A995" i="6"/>
  <c r="D994" i="6"/>
  <c r="B994" i="6"/>
  <c r="A994" i="6"/>
  <c r="D993" i="6"/>
  <c r="B993" i="6"/>
  <c r="A993" i="6"/>
  <c r="D992" i="6"/>
  <c r="B992" i="6"/>
  <c r="A992" i="6"/>
  <c r="D991" i="6"/>
  <c r="B991" i="6"/>
  <c r="A991" i="6"/>
  <c r="D990" i="6"/>
  <c r="B990" i="6"/>
  <c r="A990" i="6"/>
  <c r="D989" i="6"/>
  <c r="A989" i="6"/>
  <c r="D988" i="6"/>
  <c r="A988" i="6"/>
  <c r="D985" i="6"/>
  <c r="A985" i="6"/>
  <c r="D984" i="6"/>
  <c r="A984" i="6"/>
  <c r="D983" i="6"/>
  <c r="A983" i="6"/>
  <c r="D982" i="6"/>
  <c r="A982" i="6"/>
  <c r="D981" i="6"/>
  <c r="A981" i="6"/>
  <c r="D980" i="6"/>
  <c r="A980" i="6"/>
  <c r="D979" i="6"/>
  <c r="A979" i="6"/>
  <c r="D978" i="6"/>
  <c r="A978" i="6"/>
  <c r="D975" i="6"/>
  <c r="B975" i="6"/>
  <c r="A975" i="6"/>
  <c r="D974" i="6"/>
  <c r="B974" i="6"/>
  <c r="A974" i="6"/>
  <c r="D973" i="6"/>
  <c r="B973" i="6"/>
  <c r="A973" i="6"/>
  <c r="D972" i="6"/>
  <c r="B972" i="6"/>
  <c r="A972" i="6"/>
  <c r="D971" i="6"/>
  <c r="B971" i="6"/>
  <c r="A971" i="6"/>
  <c r="D970" i="6"/>
  <c r="B970" i="6"/>
  <c r="A970" i="6"/>
  <c r="D969" i="6"/>
  <c r="B969" i="6"/>
  <c r="A969" i="6"/>
  <c r="D968" i="6"/>
  <c r="B968" i="6"/>
  <c r="A968" i="6"/>
  <c r="D967" i="6"/>
  <c r="B967" i="6"/>
  <c r="A967" i="6"/>
  <c r="D966" i="6"/>
  <c r="B966" i="6"/>
  <c r="A966" i="6"/>
  <c r="D965" i="6"/>
  <c r="A965" i="6"/>
  <c r="D964" i="6"/>
  <c r="A964" i="6"/>
  <c r="D963" i="6"/>
  <c r="A963" i="6"/>
  <c r="D962" i="6"/>
  <c r="A962" i="6"/>
  <c r="B955" i="6"/>
  <c r="B954" i="6"/>
  <c r="B953" i="6"/>
  <c r="B952" i="6"/>
  <c r="D946" i="6"/>
  <c r="B946" i="6"/>
  <c r="A946" i="6"/>
  <c r="D945" i="6"/>
  <c r="B945" i="6"/>
  <c r="A945" i="6"/>
  <c r="D944" i="6"/>
  <c r="B944" i="6"/>
  <c r="A944" i="6"/>
  <c r="D943" i="6"/>
  <c r="B943" i="6"/>
  <c r="A943" i="6"/>
  <c r="D942" i="6"/>
  <c r="B942" i="6"/>
  <c r="A942" i="6"/>
  <c r="D941" i="6"/>
  <c r="B941" i="6"/>
  <c r="A941" i="6"/>
  <c r="D940" i="6"/>
  <c r="B940" i="6"/>
  <c r="A940" i="6"/>
  <c r="D939" i="6"/>
  <c r="A939" i="6"/>
  <c r="D938" i="6"/>
  <c r="A938" i="6"/>
  <c r="D935" i="6"/>
  <c r="A935" i="6"/>
  <c r="D934" i="6"/>
  <c r="A934" i="6"/>
  <c r="D933" i="6"/>
  <c r="A933" i="6"/>
  <c r="D932" i="6"/>
  <c r="A932" i="6"/>
  <c r="D931" i="6"/>
  <c r="A931" i="6"/>
  <c r="D930" i="6"/>
  <c r="A930" i="6"/>
  <c r="D929" i="6"/>
  <c r="A929" i="6"/>
  <c r="D928" i="6"/>
  <c r="A928" i="6"/>
  <c r="D925" i="6"/>
  <c r="B925" i="6"/>
  <c r="A925" i="6"/>
  <c r="D924" i="6"/>
  <c r="B924" i="6"/>
  <c r="A924" i="6"/>
  <c r="D923" i="6"/>
  <c r="B923" i="6"/>
  <c r="A923" i="6"/>
  <c r="D922" i="6"/>
  <c r="B922" i="6"/>
  <c r="A922" i="6"/>
  <c r="D921" i="6"/>
  <c r="B921" i="6"/>
  <c r="A921" i="6"/>
  <c r="D920" i="6"/>
  <c r="B920" i="6"/>
  <c r="A920" i="6"/>
  <c r="D919" i="6"/>
  <c r="B919" i="6"/>
  <c r="A919" i="6"/>
  <c r="D918" i="6"/>
  <c r="B918" i="6"/>
  <c r="A918" i="6"/>
  <c r="D917" i="6"/>
  <c r="B917" i="6"/>
  <c r="A917" i="6"/>
  <c r="D916" i="6"/>
  <c r="B916" i="6"/>
  <c r="A916" i="6"/>
  <c r="D915" i="6"/>
  <c r="B915" i="6"/>
  <c r="A915" i="6"/>
  <c r="D914" i="6"/>
  <c r="A914" i="6"/>
  <c r="D913" i="6"/>
  <c r="A913" i="6"/>
  <c r="D912" i="6"/>
  <c r="A912" i="6"/>
  <c r="B905" i="6"/>
  <c r="B904" i="6"/>
  <c r="B903" i="6"/>
  <c r="B902" i="6"/>
  <c r="D896" i="6"/>
  <c r="B896" i="6"/>
  <c r="A896" i="6"/>
  <c r="D895" i="6"/>
  <c r="B895" i="6"/>
  <c r="A895" i="6"/>
  <c r="D894" i="6"/>
  <c r="B894" i="6"/>
  <c r="A894" i="6"/>
  <c r="D893" i="6"/>
  <c r="B893" i="6"/>
  <c r="A893" i="6"/>
  <c r="D892" i="6"/>
  <c r="B892" i="6"/>
  <c r="A892" i="6"/>
  <c r="D891" i="6"/>
  <c r="B891" i="6"/>
  <c r="A891" i="6"/>
  <c r="D890" i="6"/>
  <c r="B890" i="6"/>
  <c r="A890" i="6"/>
  <c r="D889" i="6"/>
  <c r="A889" i="6"/>
  <c r="D888" i="6"/>
  <c r="A888" i="6"/>
  <c r="D885" i="6"/>
  <c r="A885" i="6"/>
  <c r="D884" i="6"/>
  <c r="A884" i="6"/>
  <c r="D883" i="6"/>
  <c r="A883" i="6"/>
  <c r="D882" i="6"/>
  <c r="A882" i="6"/>
  <c r="D881" i="6"/>
  <c r="A881" i="6"/>
  <c r="D880" i="6"/>
  <c r="A880" i="6"/>
  <c r="D879" i="6"/>
  <c r="A879" i="6"/>
  <c r="D878" i="6"/>
  <c r="A878" i="6"/>
  <c r="D875" i="6"/>
  <c r="B875" i="6"/>
  <c r="A875" i="6"/>
  <c r="D874" i="6"/>
  <c r="B874" i="6"/>
  <c r="A874" i="6"/>
  <c r="D873" i="6"/>
  <c r="B873" i="6"/>
  <c r="A873" i="6"/>
  <c r="D872" i="6"/>
  <c r="B872" i="6"/>
  <c r="A872" i="6"/>
  <c r="D871" i="6"/>
  <c r="B871" i="6"/>
  <c r="A871" i="6"/>
  <c r="D870" i="6"/>
  <c r="B870" i="6"/>
  <c r="A870" i="6"/>
  <c r="D869" i="6"/>
  <c r="B869" i="6"/>
  <c r="A869" i="6"/>
  <c r="D868" i="6"/>
  <c r="B868" i="6"/>
  <c r="A868" i="6"/>
  <c r="D867" i="6"/>
  <c r="B867" i="6"/>
  <c r="A867" i="6"/>
  <c r="D866" i="6"/>
  <c r="B866" i="6"/>
  <c r="A866" i="6"/>
  <c r="D865" i="6"/>
  <c r="B865" i="6"/>
  <c r="A865" i="6"/>
  <c r="D864" i="6"/>
  <c r="A864" i="6"/>
  <c r="D863" i="6"/>
  <c r="A863" i="6"/>
  <c r="D862" i="6"/>
  <c r="A862" i="6"/>
  <c r="B855" i="6"/>
  <c r="B854" i="6"/>
  <c r="B853" i="6"/>
  <c r="B852" i="6"/>
  <c r="D846" i="6"/>
  <c r="B846" i="6"/>
  <c r="A846" i="6"/>
  <c r="D845" i="6"/>
  <c r="B845" i="6"/>
  <c r="A845" i="6"/>
  <c r="D844" i="6"/>
  <c r="B844" i="6"/>
  <c r="A844" i="6"/>
  <c r="D843" i="6"/>
  <c r="B843" i="6"/>
  <c r="A843" i="6"/>
  <c r="D842" i="6"/>
  <c r="B842" i="6"/>
  <c r="A842" i="6"/>
  <c r="D841" i="6"/>
  <c r="B841" i="6"/>
  <c r="A841" i="6"/>
  <c r="D840" i="6"/>
  <c r="B840" i="6"/>
  <c r="A840" i="6"/>
  <c r="D839" i="6"/>
  <c r="A839" i="6"/>
  <c r="D838" i="6"/>
  <c r="A838" i="6"/>
  <c r="D835" i="6"/>
  <c r="A835" i="6"/>
  <c r="D834" i="6"/>
  <c r="A834" i="6"/>
  <c r="D833" i="6"/>
  <c r="A833" i="6"/>
  <c r="D832" i="6"/>
  <c r="A832" i="6"/>
  <c r="D831" i="6"/>
  <c r="A831" i="6"/>
  <c r="D830" i="6"/>
  <c r="A830" i="6"/>
  <c r="D829" i="6"/>
  <c r="A829" i="6"/>
  <c r="D828" i="6"/>
  <c r="A828" i="6"/>
  <c r="D825" i="6"/>
  <c r="B825" i="6"/>
  <c r="A825" i="6"/>
  <c r="D824" i="6"/>
  <c r="B824" i="6"/>
  <c r="A824" i="6"/>
  <c r="D823" i="6"/>
  <c r="B823" i="6"/>
  <c r="A823" i="6"/>
  <c r="D822" i="6"/>
  <c r="B822" i="6"/>
  <c r="A822" i="6"/>
  <c r="D821" i="6"/>
  <c r="B821" i="6"/>
  <c r="A821" i="6"/>
  <c r="D820" i="6"/>
  <c r="B820" i="6"/>
  <c r="A820" i="6"/>
  <c r="D819" i="6"/>
  <c r="B819" i="6"/>
  <c r="A819" i="6"/>
  <c r="D818" i="6"/>
  <c r="B818" i="6"/>
  <c r="A818" i="6"/>
  <c r="D817" i="6"/>
  <c r="B817" i="6"/>
  <c r="A817" i="6"/>
  <c r="D816" i="6"/>
  <c r="B816" i="6"/>
  <c r="A816" i="6"/>
  <c r="D815" i="6"/>
  <c r="B815" i="6"/>
  <c r="A815" i="6"/>
  <c r="D814" i="6"/>
  <c r="B814" i="6"/>
  <c r="A814" i="6"/>
  <c r="D813" i="6"/>
  <c r="B813" i="6"/>
  <c r="A813" i="6"/>
  <c r="D812" i="6"/>
  <c r="A812" i="6"/>
  <c r="B805" i="6"/>
  <c r="B804" i="6"/>
  <c r="B803" i="6"/>
  <c r="B802" i="6"/>
  <c r="D796" i="6"/>
  <c r="B796" i="6"/>
  <c r="A796" i="6"/>
  <c r="D795" i="6"/>
  <c r="B795" i="6"/>
  <c r="A795" i="6"/>
  <c r="D794" i="6"/>
  <c r="B794" i="6"/>
  <c r="A794" i="6"/>
  <c r="D793" i="6"/>
  <c r="B793" i="6"/>
  <c r="A793" i="6"/>
  <c r="D792" i="6"/>
  <c r="B792" i="6"/>
  <c r="A792" i="6"/>
  <c r="D791" i="6"/>
  <c r="B791" i="6"/>
  <c r="A791" i="6"/>
  <c r="D790" i="6"/>
  <c r="B790" i="6"/>
  <c r="A790" i="6"/>
  <c r="D789" i="6"/>
  <c r="A789" i="6"/>
  <c r="D788" i="6"/>
  <c r="A788" i="6"/>
  <c r="D785" i="6"/>
  <c r="A785" i="6"/>
  <c r="D784" i="6"/>
  <c r="A784" i="6"/>
  <c r="D783" i="6"/>
  <c r="A783" i="6"/>
  <c r="D782" i="6"/>
  <c r="A782" i="6"/>
  <c r="D781" i="6"/>
  <c r="A781" i="6"/>
  <c r="D780" i="6"/>
  <c r="A780" i="6"/>
  <c r="D779" i="6"/>
  <c r="A779" i="6"/>
  <c r="D778" i="6"/>
  <c r="A778" i="6"/>
  <c r="D775" i="6"/>
  <c r="B775" i="6"/>
  <c r="A775" i="6"/>
  <c r="D774" i="6"/>
  <c r="B774" i="6"/>
  <c r="A774" i="6"/>
  <c r="D773" i="6"/>
  <c r="B773" i="6"/>
  <c r="A773" i="6"/>
  <c r="D772" i="6"/>
  <c r="B772" i="6"/>
  <c r="A772" i="6"/>
  <c r="D771" i="6"/>
  <c r="B771" i="6"/>
  <c r="A771" i="6"/>
  <c r="D770" i="6"/>
  <c r="B770" i="6"/>
  <c r="A770" i="6"/>
  <c r="D769" i="6"/>
  <c r="B769" i="6"/>
  <c r="A769" i="6"/>
  <c r="D768" i="6"/>
  <c r="B768" i="6"/>
  <c r="A768" i="6"/>
  <c r="D767" i="6"/>
  <c r="B767" i="6"/>
  <c r="A767" i="6"/>
  <c r="D766" i="6"/>
  <c r="B766" i="6"/>
  <c r="A766" i="6"/>
  <c r="D765" i="6"/>
  <c r="B765" i="6"/>
  <c r="A765" i="6"/>
  <c r="D764" i="6"/>
  <c r="B764" i="6"/>
  <c r="A764" i="6"/>
  <c r="D763" i="6"/>
  <c r="B763" i="6"/>
  <c r="A763" i="6"/>
  <c r="D762" i="6"/>
  <c r="B762" i="6"/>
  <c r="A762" i="6"/>
  <c r="B755" i="6"/>
  <c r="B754" i="6"/>
  <c r="B753" i="6"/>
  <c r="B752" i="6"/>
  <c r="D746" i="6"/>
  <c r="B746" i="6"/>
  <c r="A746" i="6"/>
  <c r="D745" i="6"/>
  <c r="B745" i="6"/>
  <c r="A745" i="6"/>
  <c r="D744" i="6"/>
  <c r="B744" i="6"/>
  <c r="A744" i="6"/>
  <c r="D743" i="6"/>
  <c r="B743" i="6"/>
  <c r="A743" i="6"/>
  <c r="D742" i="6"/>
  <c r="B742" i="6"/>
  <c r="A742" i="6"/>
  <c r="D741" i="6"/>
  <c r="A741" i="6"/>
  <c r="D740" i="6"/>
  <c r="A740" i="6"/>
  <c r="D739" i="6"/>
  <c r="A739" i="6"/>
  <c r="D738" i="6"/>
  <c r="A738" i="6"/>
  <c r="D735" i="6"/>
  <c r="A735" i="6"/>
  <c r="D734" i="6"/>
  <c r="A734" i="6"/>
  <c r="D733" i="6"/>
  <c r="A733" i="6"/>
  <c r="D732" i="6"/>
  <c r="A732" i="6"/>
  <c r="D731" i="6"/>
  <c r="A731" i="6"/>
  <c r="D730" i="6"/>
  <c r="A730" i="6"/>
  <c r="D729" i="6"/>
  <c r="A729" i="6"/>
  <c r="D728" i="6"/>
  <c r="A728" i="6"/>
  <c r="D725" i="6"/>
  <c r="B725" i="6"/>
  <c r="A725" i="6"/>
  <c r="D724" i="6"/>
  <c r="B724" i="6"/>
  <c r="A724" i="6"/>
  <c r="D723" i="6"/>
  <c r="B723" i="6"/>
  <c r="A723" i="6"/>
  <c r="D722" i="6"/>
  <c r="B722" i="6"/>
  <c r="A722" i="6"/>
  <c r="D721" i="6"/>
  <c r="B721" i="6"/>
  <c r="A721" i="6"/>
  <c r="D720" i="6"/>
  <c r="B720" i="6"/>
  <c r="A720" i="6"/>
  <c r="D719" i="6"/>
  <c r="B719" i="6"/>
  <c r="A719" i="6"/>
  <c r="D718" i="6"/>
  <c r="B718" i="6"/>
  <c r="A718" i="6"/>
  <c r="D717" i="6"/>
  <c r="B717" i="6"/>
  <c r="A717" i="6"/>
  <c r="D716" i="6"/>
  <c r="B716" i="6"/>
  <c r="A716" i="6"/>
  <c r="D715" i="6"/>
  <c r="B715" i="6"/>
  <c r="A715" i="6"/>
  <c r="D714" i="6"/>
  <c r="B714" i="6"/>
  <c r="A714" i="6"/>
  <c r="D713" i="6"/>
  <c r="B713" i="6"/>
  <c r="A713" i="6"/>
  <c r="D712" i="6"/>
  <c r="A712" i="6"/>
  <c r="B705" i="6"/>
  <c r="B704" i="6"/>
  <c r="B703" i="6"/>
  <c r="B702" i="6"/>
  <c r="D696" i="6"/>
  <c r="B696" i="6"/>
  <c r="A696" i="6"/>
  <c r="D695" i="6"/>
  <c r="B695" i="6"/>
  <c r="A695" i="6"/>
  <c r="D694" i="6"/>
  <c r="B694" i="6"/>
  <c r="A694" i="6"/>
  <c r="D693" i="6"/>
  <c r="B693" i="6"/>
  <c r="A693" i="6"/>
  <c r="D692" i="6"/>
  <c r="B692" i="6"/>
  <c r="A692" i="6"/>
  <c r="D691" i="6"/>
  <c r="B691" i="6"/>
  <c r="A691" i="6"/>
  <c r="D690" i="6"/>
  <c r="A690" i="6"/>
  <c r="D689" i="6"/>
  <c r="A689" i="6"/>
  <c r="D688" i="6"/>
  <c r="A688" i="6"/>
  <c r="D685" i="6"/>
  <c r="A685" i="6"/>
  <c r="D684" i="6"/>
  <c r="A684" i="6"/>
  <c r="D683" i="6"/>
  <c r="A683" i="6"/>
  <c r="D682" i="6"/>
  <c r="A682" i="6"/>
  <c r="D681" i="6"/>
  <c r="A681" i="6"/>
  <c r="D680" i="6"/>
  <c r="A680" i="6"/>
  <c r="D679" i="6"/>
  <c r="A679" i="6"/>
  <c r="D678" i="6"/>
  <c r="A678" i="6"/>
  <c r="D675" i="6"/>
  <c r="B675" i="6"/>
  <c r="A675" i="6"/>
  <c r="D674" i="6"/>
  <c r="B674" i="6"/>
  <c r="A674" i="6"/>
  <c r="D673" i="6"/>
  <c r="B673" i="6"/>
  <c r="A673" i="6"/>
  <c r="D672" i="6"/>
  <c r="B672" i="6"/>
  <c r="A672" i="6"/>
  <c r="D671" i="6"/>
  <c r="B671" i="6"/>
  <c r="A671" i="6"/>
  <c r="D670" i="6"/>
  <c r="B670" i="6"/>
  <c r="A670" i="6"/>
  <c r="D669" i="6"/>
  <c r="B669" i="6"/>
  <c r="A669" i="6"/>
  <c r="D668" i="6"/>
  <c r="B668" i="6"/>
  <c r="A668" i="6"/>
  <c r="D667" i="6"/>
  <c r="B667" i="6"/>
  <c r="A667" i="6"/>
  <c r="D666" i="6"/>
  <c r="B666" i="6"/>
  <c r="A666" i="6"/>
  <c r="D665" i="6"/>
  <c r="B665" i="6"/>
  <c r="A665" i="6"/>
  <c r="D664" i="6"/>
  <c r="B664" i="6"/>
  <c r="A664" i="6"/>
  <c r="D663" i="6"/>
  <c r="B663" i="6"/>
  <c r="A663" i="6"/>
  <c r="D662" i="6"/>
  <c r="A662" i="6"/>
  <c r="B655" i="6"/>
  <c r="B654" i="6"/>
  <c r="B653" i="6"/>
  <c r="B652" i="6"/>
  <c r="D646" i="6"/>
  <c r="B646" i="6"/>
  <c r="A646" i="6"/>
  <c r="D645" i="6"/>
  <c r="B645" i="6"/>
  <c r="A645" i="6"/>
  <c r="D644" i="6"/>
  <c r="B644" i="6"/>
  <c r="A644" i="6"/>
  <c r="D643" i="6"/>
  <c r="B643" i="6"/>
  <c r="A643" i="6"/>
  <c r="D642" i="6"/>
  <c r="B642" i="6"/>
  <c r="A642" i="6"/>
  <c r="D641" i="6"/>
  <c r="B641" i="6"/>
  <c r="A641" i="6"/>
  <c r="D640" i="6"/>
  <c r="A640" i="6"/>
  <c r="D639" i="6"/>
  <c r="A639" i="6"/>
  <c r="D638" i="6"/>
  <c r="A638" i="6"/>
  <c r="D635" i="6"/>
  <c r="A635" i="6"/>
  <c r="D634" i="6"/>
  <c r="A634" i="6"/>
  <c r="D633" i="6"/>
  <c r="A633" i="6"/>
  <c r="D632" i="6"/>
  <c r="A632" i="6"/>
  <c r="D631" i="6"/>
  <c r="A631" i="6"/>
  <c r="D630" i="6"/>
  <c r="A630" i="6"/>
  <c r="D629" i="6"/>
  <c r="A629" i="6"/>
  <c r="D628" i="6"/>
  <c r="A628" i="6"/>
  <c r="D625" i="6"/>
  <c r="B625" i="6"/>
  <c r="A625" i="6"/>
  <c r="D624" i="6"/>
  <c r="B624" i="6"/>
  <c r="A624" i="6"/>
  <c r="D623" i="6"/>
  <c r="B623" i="6"/>
  <c r="A623" i="6"/>
  <c r="D622" i="6"/>
  <c r="B622" i="6"/>
  <c r="A622" i="6"/>
  <c r="D621" i="6"/>
  <c r="B621" i="6"/>
  <c r="A621" i="6"/>
  <c r="D620" i="6"/>
  <c r="B620" i="6"/>
  <c r="A620" i="6"/>
  <c r="D619" i="6"/>
  <c r="B619" i="6"/>
  <c r="A619" i="6"/>
  <c r="D618" i="6"/>
  <c r="B618" i="6"/>
  <c r="A618" i="6"/>
  <c r="D617" i="6"/>
  <c r="B617" i="6"/>
  <c r="A617" i="6"/>
  <c r="D616" i="6"/>
  <c r="B616" i="6"/>
  <c r="A616" i="6"/>
  <c r="D615" i="6"/>
  <c r="B615" i="6"/>
  <c r="A615" i="6"/>
  <c r="D614" i="6"/>
  <c r="B614" i="6"/>
  <c r="A614" i="6"/>
  <c r="D613" i="6"/>
  <c r="B613" i="6"/>
  <c r="A613" i="6"/>
  <c r="D612" i="6"/>
  <c r="A612" i="6"/>
  <c r="B605" i="6"/>
  <c r="B604" i="6"/>
  <c r="B603" i="6"/>
  <c r="B602" i="6"/>
  <c r="D596" i="6"/>
  <c r="B596" i="6"/>
  <c r="A596" i="6"/>
  <c r="D595" i="6"/>
  <c r="B595" i="6"/>
  <c r="A595" i="6"/>
  <c r="D594" i="6"/>
  <c r="B594" i="6"/>
  <c r="A594" i="6"/>
  <c r="D593" i="6"/>
  <c r="B593" i="6"/>
  <c r="A593" i="6"/>
  <c r="D592" i="6"/>
  <c r="B592" i="6"/>
  <c r="A592" i="6"/>
  <c r="D591" i="6"/>
  <c r="B591" i="6"/>
  <c r="A591" i="6"/>
  <c r="D590" i="6"/>
  <c r="B590" i="6"/>
  <c r="A590" i="6"/>
  <c r="D589" i="6"/>
  <c r="B589" i="6"/>
  <c r="A589" i="6"/>
  <c r="D588" i="6"/>
  <c r="A588" i="6"/>
  <c r="D585" i="6"/>
  <c r="A585" i="6"/>
  <c r="D584" i="6"/>
  <c r="A584" i="6"/>
  <c r="D583" i="6"/>
  <c r="A583" i="6"/>
  <c r="D582" i="6"/>
  <c r="A582" i="6"/>
  <c r="D581" i="6"/>
  <c r="A581" i="6"/>
  <c r="D580" i="6"/>
  <c r="A580" i="6"/>
  <c r="D579" i="6"/>
  <c r="A579" i="6"/>
  <c r="D578" i="6"/>
  <c r="A578" i="6"/>
  <c r="D575" i="6"/>
  <c r="B575" i="6"/>
  <c r="A575" i="6"/>
  <c r="D574" i="6"/>
  <c r="B574" i="6"/>
  <c r="A574" i="6"/>
  <c r="D573" i="6"/>
  <c r="B573" i="6"/>
  <c r="A573" i="6"/>
  <c r="D572" i="6"/>
  <c r="B572" i="6"/>
  <c r="A572" i="6"/>
  <c r="D571" i="6"/>
  <c r="B571" i="6"/>
  <c r="A571" i="6"/>
  <c r="D570" i="6"/>
  <c r="B570" i="6"/>
  <c r="A570" i="6"/>
  <c r="D569" i="6"/>
  <c r="B569" i="6"/>
  <c r="A569" i="6"/>
  <c r="D568" i="6"/>
  <c r="B568" i="6"/>
  <c r="A568" i="6"/>
  <c r="D567" i="6"/>
  <c r="B567" i="6"/>
  <c r="A567" i="6"/>
  <c r="D566" i="6"/>
  <c r="B566" i="6"/>
  <c r="A566" i="6"/>
  <c r="D565" i="6"/>
  <c r="B565" i="6"/>
  <c r="A565" i="6"/>
  <c r="D564" i="6"/>
  <c r="B564" i="6"/>
  <c r="A564" i="6"/>
  <c r="D563" i="6"/>
  <c r="B563" i="6"/>
  <c r="A563" i="6"/>
  <c r="D562" i="6"/>
  <c r="A562" i="6"/>
  <c r="B555" i="6"/>
  <c r="B554" i="6"/>
  <c r="B553" i="6"/>
  <c r="B552" i="6"/>
  <c r="D546" i="6"/>
  <c r="B546" i="6"/>
  <c r="A546" i="6"/>
  <c r="D545" i="6"/>
  <c r="B545" i="6"/>
  <c r="A545" i="6"/>
  <c r="D544" i="6"/>
  <c r="B544" i="6"/>
  <c r="A544" i="6"/>
  <c r="D543" i="6"/>
  <c r="B543" i="6"/>
  <c r="A543" i="6"/>
  <c r="D542" i="6"/>
  <c r="B542" i="6"/>
  <c r="A542" i="6"/>
  <c r="D541" i="6"/>
  <c r="B541" i="6"/>
  <c r="A541" i="6"/>
  <c r="D540" i="6"/>
  <c r="B540" i="6"/>
  <c r="A540" i="6"/>
  <c r="D539" i="6"/>
  <c r="B539" i="6"/>
  <c r="A539" i="6"/>
  <c r="D538" i="6"/>
  <c r="A538" i="6"/>
  <c r="D535" i="6"/>
  <c r="A535" i="6"/>
  <c r="D534" i="6"/>
  <c r="A534" i="6"/>
  <c r="D533" i="6"/>
  <c r="A533" i="6"/>
  <c r="D532" i="6"/>
  <c r="A532" i="6"/>
  <c r="D531" i="6"/>
  <c r="A531" i="6"/>
  <c r="D530" i="6"/>
  <c r="A530" i="6"/>
  <c r="D529" i="6"/>
  <c r="A529" i="6"/>
  <c r="D528" i="6"/>
  <c r="A528" i="6"/>
  <c r="D525" i="6"/>
  <c r="B525" i="6"/>
  <c r="A525" i="6"/>
  <c r="D524" i="6"/>
  <c r="B524" i="6"/>
  <c r="A524" i="6"/>
  <c r="D523" i="6"/>
  <c r="B523" i="6"/>
  <c r="A523" i="6"/>
  <c r="D522" i="6"/>
  <c r="B522" i="6"/>
  <c r="A522" i="6"/>
  <c r="D521" i="6"/>
  <c r="B521" i="6"/>
  <c r="A521" i="6"/>
  <c r="D520" i="6"/>
  <c r="B520" i="6"/>
  <c r="A520" i="6"/>
  <c r="D519" i="6"/>
  <c r="B519" i="6"/>
  <c r="A519" i="6"/>
  <c r="D518" i="6"/>
  <c r="B518" i="6"/>
  <c r="A518" i="6"/>
  <c r="D517" i="6"/>
  <c r="B517" i="6"/>
  <c r="A517" i="6"/>
  <c r="D516" i="6"/>
  <c r="B516" i="6"/>
  <c r="A516" i="6"/>
  <c r="D515" i="6"/>
  <c r="B515" i="6"/>
  <c r="A515" i="6"/>
  <c r="D514" i="6"/>
  <c r="B514" i="6"/>
  <c r="A514" i="6"/>
  <c r="D513" i="6"/>
  <c r="B513" i="6"/>
  <c r="A513" i="6"/>
  <c r="D512" i="6"/>
  <c r="B505" i="6"/>
  <c r="B504" i="6"/>
  <c r="B503" i="6"/>
  <c r="B502" i="6"/>
  <c r="D496" i="6"/>
  <c r="B496" i="6"/>
  <c r="A496" i="6"/>
  <c r="D495" i="6"/>
  <c r="B495" i="6"/>
  <c r="A495" i="6"/>
  <c r="D494" i="6"/>
  <c r="B494" i="6"/>
  <c r="A494" i="6"/>
  <c r="D493" i="6"/>
  <c r="B493" i="6"/>
  <c r="A493" i="6"/>
  <c r="D492" i="6"/>
  <c r="B492" i="6"/>
  <c r="A492" i="6"/>
  <c r="D491" i="6"/>
  <c r="B491" i="6"/>
  <c r="A491" i="6"/>
  <c r="D490" i="6"/>
  <c r="B490" i="6"/>
  <c r="A490" i="6"/>
  <c r="D489" i="6"/>
  <c r="B489" i="6"/>
  <c r="A489" i="6"/>
  <c r="D488" i="6"/>
  <c r="A488" i="6"/>
  <c r="D485" i="6"/>
  <c r="A485" i="6"/>
  <c r="D484" i="6"/>
  <c r="A484" i="6"/>
  <c r="D483" i="6"/>
  <c r="A483" i="6"/>
  <c r="D482" i="6"/>
  <c r="A482" i="6"/>
  <c r="D481" i="6"/>
  <c r="A481" i="6"/>
  <c r="D480" i="6"/>
  <c r="A480" i="6"/>
  <c r="D479" i="6"/>
  <c r="A479" i="6"/>
  <c r="D478" i="6"/>
  <c r="A478" i="6"/>
  <c r="D475" i="6"/>
  <c r="B475" i="6"/>
  <c r="A475" i="6"/>
  <c r="D474" i="6"/>
  <c r="B474" i="6"/>
  <c r="A474" i="6"/>
  <c r="D473" i="6"/>
  <c r="B473" i="6"/>
  <c r="A473" i="6"/>
  <c r="D472" i="6"/>
  <c r="B472" i="6"/>
  <c r="A472" i="6"/>
  <c r="D471" i="6"/>
  <c r="B471" i="6"/>
  <c r="A471" i="6"/>
  <c r="D470" i="6"/>
  <c r="B470" i="6"/>
  <c r="A470" i="6"/>
  <c r="D469" i="6"/>
  <c r="B469" i="6"/>
  <c r="A469" i="6"/>
  <c r="D468" i="6"/>
  <c r="B468" i="6"/>
  <c r="A468" i="6"/>
  <c r="D467" i="6"/>
  <c r="B467" i="6"/>
  <c r="A467" i="6"/>
  <c r="D466" i="6"/>
  <c r="B466" i="6"/>
  <c r="A466" i="6"/>
  <c r="D465" i="6"/>
  <c r="B465" i="6"/>
  <c r="A465" i="6"/>
  <c r="D464" i="6"/>
  <c r="B464" i="6"/>
  <c r="A464" i="6"/>
  <c r="D463" i="6"/>
  <c r="B463" i="6"/>
  <c r="A463" i="6"/>
  <c r="D462" i="6"/>
  <c r="A462" i="6"/>
  <c r="B455" i="6"/>
  <c r="B454" i="6"/>
  <c r="B453" i="6"/>
  <c r="B452" i="6"/>
  <c r="D446" i="6"/>
  <c r="B446" i="6"/>
  <c r="A446" i="6"/>
  <c r="D445" i="6"/>
  <c r="B445" i="6"/>
  <c r="A445" i="6"/>
  <c r="D444" i="6"/>
  <c r="B444" i="6"/>
  <c r="A444" i="6"/>
  <c r="D443" i="6"/>
  <c r="B443" i="6"/>
  <c r="A443" i="6"/>
  <c r="D442" i="6"/>
  <c r="B442" i="6"/>
  <c r="A442" i="6"/>
  <c r="D441" i="6"/>
  <c r="B441" i="6"/>
  <c r="A441" i="6"/>
  <c r="D440" i="6"/>
  <c r="B440" i="6"/>
  <c r="A440" i="6"/>
  <c r="D439" i="6"/>
  <c r="A439" i="6"/>
  <c r="D438" i="6"/>
  <c r="A438" i="6"/>
  <c r="D435" i="6"/>
  <c r="A435" i="6"/>
  <c r="D434" i="6"/>
  <c r="A434" i="6"/>
  <c r="D433" i="6"/>
  <c r="A433" i="6"/>
  <c r="D432" i="6"/>
  <c r="A432" i="6"/>
  <c r="D431" i="6"/>
  <c r="A431" i="6"/>
  <c r="D430" i="6"/>
  <c r="A430" i="6"/>
  <c r="D429" i="6"/>
  <c r="A429" i="6"/>
  <c r="D428" i="6"/>
  <c r="A428" i="6"/>
  <c r="D425" i="6"/>
  <c r="B425" i="6"/>
  <c r="A425" i="6"/>
  <c r="D424" i="6"/>
  <c r="B424" i="6"/>
  <c r="A424" i="6"/>
  <c r="D423" i="6"/>
  <c r="B423" i="6"/>
  <c r="A423" i="6"/>
  <c r="D422" i="6"/>
  <c r="B422" i="6"/>
  <c r="A422" i="6"/>
  <c r="D421" i="6"/>
  <c r="B421" i="6"/>
  <c r="A421" i="6"/>
  <c r="D420" i="6"/>
  <c r="B420" i="6"/>
  <c r="A420" i="6"/>
  <c r="D419" i="6"/>
  <c r="B419" i="6"/>
  <c r="A419" i="6"/>
  <c r="D418" i="6"/>
  <c r="B418" i="6"/>
  <c r="A418" i="6"/>
  <c r="D417" i="6"/>
  <c r="B417" i="6"/>
  <c r="A417" i="6"/>
  <c r="D416" i="6"/>
  <c r="B416" i="6"/>
  <c r="A416" i="6"/>
  <c r="D415" i="6"/>
  <c r="B415" i="6"/>
  <c r="A415" i="6"/>
  <c r="D414" i="6"/>
  <c r="B414" i="6"/>
  <c r="A414" i="6"/>
  <c r="D413" i="6"/>
  <c r="B413" i="6"/>
  <c r="A413" i="6"/>
  <c r="D412" i="6"/>
  <c r="A412" i="6"/>
  <c r="B405" i="6"/>
  <c r="B404" i="6"/>
  <c r="B403" i="6"/>
  <c r="B402" i="6"/>
  <c r="D396" i="6"/>
  <c r="B396" i="6"/>
  <c r="A396" i="6"/>
  <c r="D395" i="6"/>
  <c r="B395" i="6"/>
  <c r="A395" i="6"/>
  <c r="D394" i="6"/>
  <c r="B394" i="6"/>
  <c r="A394" i="6"/>
  <c r="D393" i="6"/>
  <c r="B393" i="6"/>
  <c r="A393" i="6"/>
  <c r="D392" i="6"/>
  <c r="B392" i="6"/>
  <c r="A392" i="6"/>
  <c r="D391" i="6"/>
  <c r="B391" i="6"/>
  <c r="A391" i="6"/>
  <c r="D390" i="6"/>
  <c r="A390" i="6"/>
  <c r="D389" i="6"/>
  <c r="A389" i="6"/>
  <c r="D388" i="6"/>
  <c r="A388" i="6"/>
  <c r="D385" i="6"/>
  <c r="A385" i="6"/>
  <c r="D384" i="6"/>
  <c r="A384" i="6"/>
  <c r="D383" i="6"/>
  <c r="A383" i="6"/>
  <c r="D382" i="6"/>
  <c r="A382" i="6"/>
  <c r="D381" i="6"/>
  <c r="A381" i="6"/>
  <c r="D380" i="6"/>
  <c r="A380" i="6"/>
  <c r="D379" i="6"/>
  <c r="A379" i="6"/>
  <c r="D378" i="6"/>
  <c r="A378" i="6"/>
  <c r="D375" i="6"/>
  <c r="B375" i="6"/>
  <c r="A375" i="6"/>
  <c r="D374" i="6"/>
  <c r="B374" i="6"/>
  <c r="A374" i="6"/>
  <c r="D373" i="6"/>
  <c r="B373" i="6"/>
  <c r="A373" i="6"/>
  <c r="D372" i="6"/>
  <c r="B372" i="6"/>
  <c r="A372" i="6"/>
  <c r="D371" i="6"/>
  <c r="B371" i="6"/>
  <c r="A371" i="6"/>
  <c r="D370" i="6"/>
  <c r="B370" i="6"/>
  <c r="A370" i="6"/>
  <c r="D369" i="6"/>
  <c r="B369" i="6"/>
  <c r="A369" i="6"/>
  <c r="D368" i="6"/>
  <c r="B368" i="6"/>
  <c r="A368" i="6"/>
  <c r="D367" i="6"/>
  <c r="B367" i="6"/>
  <c r="A367" i="6"/>
  <c r="D366" i="6"/>
  <c r="B366" i="6"/>
  <c r="A366" i="6"/>
  <c r="D365" i="6"/>
  <c r="B365" i="6"/>
  <c r="A365" i="6"/>
  <c r="D364" i="6"/>
  <c r="B364" i="6"/>
  <c r="A364" i="6"/>
  <c r="D363" i="6"/>
  <c r="B363" i="6"/>
  <c r="A363" i="6"/>
  <c r="D362" i="6"/>
  <c r="A362" i="6"/>
  <c r="B355" i="6"/>
  <c r="B354" i="6"/>
  <c r="B353" i="6"/>
  <c r="B352" i="6"/>
  <c r="D346" i="6"/>
  <c r="B346" i="6"/>
  <c r="A346" i="6"/>
  <c r="D345" i="6"/>
  <c r="B345" i="6"/>
  <c r="A345" i="6"/>
  <c r="D344" i="6"/>
  <c r="B344" i="6"/>
  <c r="A344" i="6"/>
  <c r="D343" i="6"/>
  <c r="B343" i="6"/>
  <c r="A343" i="6"/>
  <c r="D342" i="6"/>
  <c r="B342" i="6"/>
  <c r="A342" i="6"/>
  <c r="D341" i="6"/>
  <c r="B341" i="6"/>
  <c r="A341" i="6"/>
  <c r="D340" i="6"/>
  <c r="B340" i="6"/>
  <c r="A340" i="6"/>
  <c r="D339" i="6"/>
  <c r="B339" i="6"/>
  <c r="A339" i="6"/>
  <c r="D338" i="6"/>
  <c r="A338" i="6"/>
  <c r="D335" i="6"/>
  <c r="A335" i="6"/>
  <c r="D334" i="6"/>
  <c r="A334" i="6"/>
  <c r="D333" i="6"/>
  <c r="A333" i="6"/>
  <c r="D332" i="6"/>
  <c r="A332" i="6"/>
  <c r="D331" i="6"/>
  <c r="A331" i="6"/>
  <c r="D330" i="6"/>
  <c r="A330" i="6"/>
  <c r="D329" i="6"/>
  <c r="A329" i="6"/>
  <c r="D328" i="6"/>
  <c r="A328" i="6"/>
  <c r="D325" i="6"/>
  <c r="B325" i="6"/>
  <c r="A325" i="6"/>
  <c r="D324" i="6"/>
  <c r="B324" i="6"/>
  <c r="A324" i="6"/>
  <c r="D323" i="6"/>
  <c r="B323" i="6"/>
  <c r="A323" i="6"/>
  <c r="D322" i="6"/>
  <c r="B322" i="6"/>
  <c r="A322" i="6"/>
  <c r="D321" i="6"/>
  <c r="B321" i="6"/>
  <c r="A321" i="6"/>
  <c r="D320" i="6"/>
  <c r="B320" i="6"/>
  <c r="A320" i="6"/>
  <c r="D319" i="6"/>
  <c r="B319" i="6"/>
  <c r="A319" i="6"/>
  <c r="D318" i="6"/>
  <c r="B318" i="6"/>
  <c r="A318" i="6"/>
  <c r="D317" i="6"/>
  <c r="B317" i="6"/>
  <c r="A317" i="6"/>
  <c r="D316" i="6"/>
  <c r="B316" i="6"/>
  <c r="A316" i="6"/>
  <c r="D315" i="6"/>
  <c r="B315" i="6"/>
  <c r="A315" i="6"/>
  <c r="D314" i="6"/>
  <c r="B314" i="6"/>
  <c r="A314" i="6"/>
  <c r="D313" i="6"/>
  <c r="B313" i="6"/>
  <c r="A313" i="6"/>
  <c r="D312" i="6"/>
  <c r="A312" i="6"/>
  <c r="B305" i="6"/>
  <c r="B304" i="6"/>
  <c r="B303" i="6"/>
  <c r="B302" i="6"/>
  <c r="D296" i="6"/>
  <c r="B296" i="6"/>
  <c r="A296" i="6"/>
  <c r="D295" i="6"/>
  <c r="B295" i="6"/>
  <c r="A295" i="6"/>
  <c r="D294" i="6"/>
  <c r="B294" i="6"/>
  <c r="A294" i="6"/>
  <c r="D293" i="6"/>
  <c r="B293" i="6"/>
  <c r="A293" i="6"/>
  <c r="D292" i="6"/>
  <c r="B292" i="6"/>
  <c r="A292" i="6"/>
  <c r="D291" i="6"/>
  <c r="B291" i="6"/>
  <c r="A291" i="6"/>
  <c r="D290" i="6"/>
  <c r="B290" i="6"/>
  <c r="A290" i="6"/>
  <c r="D289" i="6"/>
  <c r="A289" i="6"/>
  <c r="D288" i="6"/>
  <c r="A288" i="6"/>
  <c r="D285" i="6"/>
  <c r="A285" i="6"/>
  <c r="D284" i="6"/>
  <c r="A284" i="6"/>
  <c r="D283" i="6"/>
  <c r="A283" i="6"/>
  <c r="D282" i="6"/>
  <c r="A282" i="6"/>
  <c r="D281" i="6"/>
  <c r="A281" i="6"/>
  <c r="D280" i="6"/>
  <c r="A280" i="6"/>
  <c r="D279" i="6"/>
  <c r="A279" i="6"/>
  <c r="D278" i="6"/>
  <c r="A278" i="6"/>
  <c r="D275" i="6"/>
  <c r="B275" i="6"/>
  <c r="A275" i="6"/>
  <c r="D274" i="6"/>
  <c r="B274" i="6"/>
  <c r="A274" i="6"/>
  <c r="D273" i="6"/>
  <c r="B273" i="6"/>
  <c r="A273" i="6"/>
  <c r="D272" i="6"/>
  <c r="B272" i="6"/>
  <c r="A272" i="6"/>
  <c r="D271" i="6"/>
  <c r="B271" i="6"/>
  <c r="A271" i="6"/>
  <c r="D270" i="6"/>
  <c r="B270" i="6"/>
  <c r="A270" i="6"/>
  <c r="D269" i="6"/>
  <c r="B269" i="6"/>
  <c r="A269" i="6"/>
  <c r="D268" i="6"/>
  <c r="B268" i="6"/>
  <c r="A268" i="6"/>
  <c r="D267" i="6"/>
  <c r="B267" i="6"/>
  <c r="A267" i="6"/>
  <c r="D266" i="6"/>
  <c r="B266" i="6"/>
  <c r="A266" i="6"/>
  <c r="D265" i="6"/>
  <c r="B265" i="6"/>
  <c r="A265" i="6"/>
  <c r="D264" i="6"/>
  <c r="B264" i="6"/>
  <c r="A264" i="6"/>
  <c r="D263" i="6"/>
  <c r="B263" i="6"/>
  <c r="A263" i="6"/>
  <c r="D262" i="6"/>
  <c r="A262" i="6"/>
  <c r="B255" i="6"/>
  <c r="B254" i="6"/>
  <c r="B253" i="6"/>
  <c r="B252" i="6"/>
  <c r="D246" i="6"/>
  <c r="B246" i="6"/>
  <c r="A246" i="6"/>
  <c r="D245" i="6"/>
  <c r="B245" i="6"/>
  <c r="A245" i="6"/>
  <c r="D244" i="6"/>
  <c r="B244" i="6"/>
  <c r="A244" i="6"/>
  <c r="D243" i="6"/>
  <c r="B243" i="6"/>
  <c r="A243" i="6"/>
  <c r="D242" i="6"/>
  <c r="B242" i="6"/>
  <c r="A242" i="6"/>
  <c r="D241" i="6"/>
  <c r="B241" i="6"/>
  <c r="A241" i="6"/>
  <c r="D240" i="6"/>
  <c r="B240" i="6"/>
  <c r="A240" i="6"/>
  <c r="D239" i="6"/>
  <c r="A239" i="6"/>
  <c r="D238" i="6"/>
  <c r="A238" i="6"/>
  <c r="D235" i="6"/>
  <c r="A235" i="6"/>
  <c r="D234" i="6"/>
  <c r="A234" i="6"/>
  <c r="D233" i="6"/>
  <c r="A233" i="6"/>
  <c r="D232" i="6"/>
  <c r="A232" i="6"/>
  <c r="D231" i="6"/>
  <c r="A231" i="6"/>
  <c r="D230" i="6"/>
  <c r="A230" i="6"/>
  <c r="D229" i="6"/>
  <c r="A229" i="6"/>
  <c r="D228" i="6"/>
  <c r="A228" i="6"/>
  <c r="D225" i="6"/>
  <c r="B225" i="6"/>
  <c r="A225" i="6"/>
  <c r="D224" i="6"/>
  <c r="B224" i="6"/>
  <c r="A224" i="6"/>
  <c r="D223" i="6"/>
  <c r="B223" i="6"/>
  <c r="A223" i="6"/>
  <c r="D222" i="6"/>
  <c r="B222" i="6"/>
  <c r="A222" i="6"/>
  <c r="D221" i="6"/>
  <c r="B221" i="6"/>
  <c r="A221" i="6"/>
  <c r="D220" i="6"/>
  <c r="B220" i="6"/>
  <c r="A220" i="6"/>
  <c r="D219" i="6"/>
  <c r="B219" i="6"/>
  <c r="A219" i="6"/>
  <c r="D218" i="6"/>
  <c r="B218" i="6"/>
  <c r="A218" i="6"/>
  <c r="D217" i="6"/>
  <c r="B217" i="6"/>
  <c r="A217" i="6"/>
  <c r="D216" i="6"/>
  <c r="B216" i="6"/>
  <c r="A216" i="6"/>
  <c r="D215" i="6"/>
  <c r="B215" i="6"/>
  <c r="A215" i="6"/>
  <c r="D214" i="6"/>
  <c r="B214" i="6"/>
  <c r="A214" i="6"/>
  <c r="D213" i="6"/>
  <c r="B213" i="6"/>
  <c r="A213" i="6"/>
  <c r="D212" i="6"/>
  <c r="A212" i="6"/>
  <c r="B205" i="6"/>
  <c r="B204" i="6"/>
  <c r="B203" i="6"/>
  <c r="B202" i="6"/>
  <c r="D196" i="6"/>
  <c r="B196" i="6"/>
  <c r="A196" i="6"/>
  <c r="D195" i="6"/>
  <c r="B195" i="6"/>
  <c r="A195" i="6"/>
  <c r="D194" i="6"/>
  <c r="B194" i="6"/>
  <c r="A194" i="6"/>
  <c r="D193" i="6"/>
  <c r="B193" i="6"/>
  <c r="A193" i="6"/>
  <c r="D192" i="6"/>
  <c r="B192" i="6"/>
  <c r="A192" i="6"/>
  <c r="D191" i="6"/>
  <c r="B191" i="6"/>
  <c r="A191" i="6"/>
  <c r="D190" i="6"/>
  <c r="B190" i="6"/>
  <c r="A190" i="6"/>
  <c r="D189" i="6"/>
  <c r="A189" i="6"/>
  <c r="D188" i="6"/>
  <c r="A188" i="6"/>
  <c r="D185" i="6"/>
  <c r="A185" i="6"/>
  <c r="D184" i="6"/>
  <c r="A184" i="6"/>
  <c r="D183" i="6"/>
  <c r="A183" i="6"/>
  <c r="D182" i="6"/>
  <c r="A182" i="6"/>
  <c r="D181" i="6"/>
  <c r="A181" i="6"/>
  <c r="D180" i="6"/>
  <c r="A180" i="6"/>
  <c r="D179" i="6"/>
  <c r="A179" i="6"/>
  <c r="D178" i="6"/>
  <c r="A178" i="6"/>
  <c r="D175" i="6"/>
  <c r="B175" i="6"/>
  <c r="A175" i="6"/>
  <c r="D174" i="6"/>
  <c r="B174" i="6"/>
  <c r="A174" i="6"/>
  <c r="D173" i="6"/>
  <c r="B173" i="6"/>
  <c r="A173" i="6"/>
  <c r="D172" i="6"/>
  <c r="B172" i="6"/>
  <c r="A172" i="6"/>
  <c r="D171" i="6"/>
  <c r="B171" i="6"/>
  <c r="A171" i="6"/>
  <c r="D170" i="6"/>
  <c r="B170" i="6"/>
  <c r="A170" i="6"/>
  <c r="D169" i="6"/>
  <c r="B169" i="6"/>
  <c r="A169" i="6"/>
  <c r="D168" i="6"/>
  <c r="B168" i="6"/>
  <c r="A168" i="6"/>
  <c r="D167" i="6"/>
  <c r="B167" i="6"/>
  <c r="A167" i="6"/>
  <c r="D166" i="6"/>
  <c r="B166" i="6"/>
  <c r="A166" i="6"/>
  <c r="D165" i="6"/>
  <c r="B165" i="6"/>
  <c r="A165" i="6"/>
  <c r="D164" i="6"/>
  <c r="B164" i="6"/>
  <c r="A164" i="6"/>
  <c r="D163" i="6"/>
  <c r="B163" i="6"/>
  <c r="A163" i="6"/>
  <c r="D162" i="6"/>
  <c r="A162" i="6"/>
  <c r="B155" i="6"/>
  <c r="B154" i="6"/>
  <c r="B153" i="6"/>
  <c r="B152" i="6"/>
  <c r="D146" i="6"/>
  <c r="B146" i="6"/>
  <c r="A146" i="6"/>
  <c r="D145" i="6"/>
  <c r="B145" i="6"/>
  <c r="A145" i="6"/>
  <c r="D144" i="6"/>
  <c r="B144" i="6"/>
  <c r="A144" i="6"/>
  <c r="D143" i="6"/>
  <c r="B143" i="6"/>
  <c r="A143" i="6"/>
  <c r="D142" i="6"/>
  <c r="B142" i="6"/>
  <c r="A142" i="6"/>
  <c r="D141" i="6"/>
  <c r="B141" i="6"/>
  <c r="A141" i="6"/>
  <c r="D140" i="6"/>
  <c r="A140" i="6"/>
  <c r="D139" i="6"/>
  <c r="A139" i="6"/>
  <c r="D138" i="6"/>
  <c r="A138" i="6"/>
  <c r="D135" i="6"/>
  <c r="A135" i="6"/>
  <c r="D134" i="6"/>
  <c r="A134" i="6"/>
  <c r="D133" i="6"/>
  <c r="A133" i="6"/>
  <c r="D132" i="6"/>
  <c r="A132" i="6"/>
  <c r="D131" i="6"/>
  <c r="A131" i="6"/>
  <c r="D130" i="6"/>
  <c r="A130" i="6"/>
  <c r="D129" i="6"/>
  <c r="A129" i="6"/>
  <c r="D128" i="6"/>
  <c r="A128" i="6"/>
  <c r="D125" i="6"/>
  <c r="B125" i="6"/>
  <c r="A125" i="6"/>
  <c r="D124" i="6"/>
  <c r="B124" i="6"/>
  <c r="A124" i="6"/>
  <c r="D123" i="6"/>
  <c r="B123" i="6"/>
  <c r="A123" i="6"/>
  <c r="D122" i="6"/>
  <c r="B122" i="6"/>
  <c r="A122" i="6"/>
  <c r="D121" i="6"/>
  <c r="B121" i="6"/>
  <c r="A121" i="6"/>
  <c r="D120" i="6"/>
  <c r="B120" i="6"/>
  <c r="A120" i="6"/>
  <c r="D119" i="6"/>
  <c r="B119" i="6"/>
  <c r="A119" i="6"/>
  <c r="D118" i="6"/>
  <c r="B118" i="6"/>
  <c r="A118" i="6"/>
  <c r="D117" i="6"/>
  <c r="B117" i="6"/>
  <c r="A117" i="6"/>
  <c r="D116" i="6"/>
  <c r="B116" i="6"/>
  <c r="A116" i="6"/>
  <c r="D115" i="6"/>
  <c r="B115" i="6"/>
  <c r="A115" i="6"/>
  <c r="D114" i="6"/>
  <c r="B114" i="6"/>
  <c r="A114" i="6"/>
  <c r="D113" i="6"/>
  <c r="B113" i="6"/>
  <c r="A113" i="6"/>
  <c r="D112" i="6"/>
  <c r="A112" i="6"/>
  <c r="B105" i="6"/>
  <c r="B104" i="6"/>
  <c r="B103" i="6"/>
  <c r="B102" i="6"/>
  <c r="D96" i="6"/>
  <c r="B96" i="6"/>
  <c r="A96" i="6"/>
  <c r="D95" i="6"/>
  <c r="B95" i="6"/>
  <c r="A95" i="6"/>
  <c r="D94" i="6"/>
  <c r="B94" i="6"/>
  <c r="A94" i="6"/>
  <c r="D93" i="6"/>
  <c r="B93" i="6"/>
  <c r="A93" i="6"/>
  <c r="D92" i="6"/>
  <c r="B92" i="6"/>
  <c r="A92" i="6"/>
  <c r="D91" i="6"/>
  <c r="B91" i="6"/>
  <c r="A91" i="6"/>
  <c r="D90" i="6"/>
  <c r="A90" i="6"/>
  <c r="D89" i="6"/>
  <c r="A89" i="6"/>
  <c r="D88" i="6"/>
  <c r="A88" i="6"/>
  <c r="D85" i="6"/>
  <c r="A85" i="6"/>
  <c r="D84" i="6"/>
  <c r="A84" i="6"/>
  <c r="D83" i="6"/>
  <c r="A83" i="6"/>
  <c r="D82" i="6"/>
  <c r="A82" i="6"/>
  <c r="D81" i="6"/>
  <c r="A81" i="6"/>
  <c r="D80" i="6"/>
  <c r="A80" i="6"/>
  <c r="D79" i="6"/>
  <c r="A79" i="6"/>
  <c r="D78" i="6"/>
  <c r="A78" i="6"/>
  <c r="D75" i="6"/>
  <c r="B75" i="6"/>
  <c r="A75" i="6"/>
  <c r="D74" i="6"/>
  <c r="B74" i="6"/>
  <c r="A74" i="6"/>
  <c r="D73" i="6"/>
  <c r="B73" i="6"/>
  <c r="A73" i="6"/>
  <c r="D72" i="6"/>
  <c r="B72" i="6"/>
  <c r="A72" i="6"/>
  <c r="D71" i="6"/>
  <c r="B71" i="6"/>
  <c r="A71" i="6"/>
  <c r="D70" i="6"/>
  <c r="B70" i="6"/>
  <c r="A70" i="6"/>
  <c r="D69" i="6"/>
  <c r="B69" i="6"/>
  <c r="A69" i="6"/>
  <c r="D68" i="6"/>
  <c r="B68" i="6"/>
  <c r="A68" i="6"/>
  <c r="D67" i="6"/>
  <c r="B67" i="6"/>
  <c r="A67" i="6"/>
  <c r="D66" i="6"/>
  <c r="B66" i="6"/>
  <c r="A66" i="6"/>
  <c r="D65" i="6"/>
  <c r="B65" i="6"/>
  <c r="A65" i="6"/>
  <c r="D64" i="6"/>
  <c r="B64" i="6"/>
  <c r="A64" i="6"/>
  <c r="D63" i="6"/>
  <c r="A63" i="6"/>
  <c r="D62" i="6"/>
  <c r="A62" i="6"/>
  <c r="B55" i="6"/>
  <c r="B54" i="6"/>
  <c r="B53" i="6"/>
  <c r="B52" i="6"/>
  <c r="D46" i="6"/>
  <c r="B46" i="6"/>
  <c r="A46" i="6"/>
  <c r="D45" i="6"/>
  <c r="B45" i="6"/>
  <c r="A45" i="6"/>
  <c r="D44" i="6"/>
  <c r="B44" i="6"/>
  <c r="A44" i="6"/>
  <c r="D43" i="6"/>
  <c r="B43" i="6"/>
  <c r="A43" i="6"/>
  <c r="D42" i="6"/>
  <c r="B42" i="6"/>
  <c r="A42" i="6"/>
  <c r="D41" i="6"/>
  <c r="B41" i="6"/>
  <c r="A41" i="6"/>
  <c r="D40" i="6"/>
  <c r="A40" i="6"/>
  <c r="D39" i="6"/>
  <c r="A39" i="6"/>
  <c r="D38" i="6"/>
  <c r="A38" i="6"/>
  <c r="D35" i="6"/>
  <c r="A35" i="6"/>
  <c r="D34" i="6"/>
  <c r="A34" i="6"/>
  <c r="D33" i="6"/>
  <c r="A33" i="6"/>
  <c r="D32" i="6"/>
  <c r="A32" i="6"/>
  <c r="D31" i="6"/>
  <c r="A31" i="6"/>
  <c r="D30" i="6"/>
  <c r="A30" i="6"/>
  <c r="D29" i="6"/>
  <c r="A29" i="6"/>
  <c r="D28" i="6"/>
  <c r="A28" i="6"/>
  <c r="D25" i="6"/>
  <c r="B25" i="6"/>
  <c r="A25" i="6"/>
  <c r="D24" i="6"/>
  <c r="B24" i="6"/>
  <c r="A24" i="6"/>
  <c r="D23" i="6"/>
  <c r="B23" i="6"/>
  <c r="A23" i="6"/>
  <c r="D22" i="6"/>
  <c r="B22" i="6"/>
  <c r="A22" i="6"/>
  <c r="D21" i="6"/>
  <c r="B21" i="6"/>
  <c r="A21" i="6"/>
  <c r="D20" i="6"/>
  <c r="B20" i="6"/>
  <c r="A20" i="6"/>
  <c r="D19" i="6"/>
  <c r="B19" i="6"/>
  <c r="A19" i="6"/>
  <c r="D18" i="6"/>
  <c r="B18" i="6"/>
  <c r="A18" i="6"/>
  <c r="D17" i="6"/>
  <c r="B17" i="6"/>
  <c r="A17" i="6"/>
  <c r="D16" i="6"/>
  <c r="B16" i="6"/>
  <c r="A16" i="6"/>
  <c r="D15" i="6"/>
  <c r="B15" i="6"/>
  <c r="A15" i="6"/>
  <c r="D14" i="6"/>
  <c r="B14" i="6"/>
  <c r="A14" i="6"/>
  <c r="D13" i="6"/>
  <c r="B13" i="6"/>
  <c r="A13" i="6"/>
  <c r="D12" i="6"/>
  <c r="A12" i="6"/>
  <c r="D315" i="14"/>
  <c r="A512" i="6" l="1"/>
  <c r="A46" i="9" l="1"/>
  <c r="A38" i="2"/>
  <c r="E38" i="2" s="1"/>
  <c r="A42" i="9"/>
  <c r="A43" i="9" l="1"/>
  <c r="A44" i="9"/>
  <c r="A45" i="9"/>
  <c r="A20" i="2" l="1"/>
  <c r="A21" i="2"/>
  <c r="A22" i="2"/>
  <c r="A23" i="2"/>
  <c r="A24" i="2"/>
  <c r="A25" i="2"/>
  <c r="A26" i="2"/>
  <c r="A27" i="2"/>
  <c r="A28" i="2"/>
  <c r="A29" i="2"/>
  <c r="A30" i="2"/>
  <c r="A31" i="2"/>
  <c r="A32" i="2"/>
  <c r="A33" i="2"/>
  <c r="A28" i="9" s="1"/>
  <c r="A34" i="2"/>
  <c r="A29" i="9" s="1"/>
  <c r="A35" i="2"/>
  <c r="A30" i="9" s="1"/>
  <c r="A36" i="2"/>
  <c r="A31" i="9" s="1"/>
  <c r="A37" i="2"/>
  <c r="A19" i="2" l="1"/>
  <c r="A14" i="9" s="1"/>
  <c r="A16" i="9"/>
  <c r="A38" i="9" l="1"/>
  <c r="A25" i="9"/>
  <c r="A17" i="9"/>
  <c r="A37" i="9"/>
  <c r="A24" i="9"/>
  <c r="A36" i="9"/>
  <c r="A23" i="9"/>
  <c r="A15" i="9"/>
  <c r="A35" i="9"/>
  <c r="A22" i="9"/>
  <c r="A34" i="9"/>
  <c r="A21" i="9"/>
  <c r="A41" i="9"/>
  <c r="A33" i="9"/>
  <c r="A20" i="9"/>
  <c r="A40" i="9"/>
  <c r="A32" i="9"/>
  <c r="A27" i="9"/>
  <c r="A19" i="9"/>
  <c r="A39" i="9"/>
  <c r="A26" i="9"/>
  <c r="A18" i="9"/>
  <c r="I46" i="9"/>
  <c r="F1546" i="6" l="1"/>
  <c r="G1546" i="6" s="1"/>
  <c r="F1545" i="6"/>
  <c r="G1545" i="6" s="1"/>
  <c r="F1544" i="6"/>
  <c r="G1544" i="6" s="1"/>
  <c r="F1543" i="6"/>
  <c r="G1543" i="6" s="1"/>
  <c r="F1542" i="6"/>
  <c r="G1542" i="6" s="1"/>
  <c r="F1541" i="6"/>
  <c r="G1541" i="6" s="1"/>
  <c r="F1540" i="6"/>
  <c r="G1540" i="6" s="1"/>
  <c r="F1539" i="6"/>
  <c r="G1539" i="6" s="1"/>
  <c r="F1538" i="6"/>
  <c r="G1538" i="6" s="1"/>
  <c r="F1535" i="6"/>
  <c r="G1535" i="6" s="1"/>
  <c r="F1534" i="6"/>
  <c r="G1534" i="6" s="1"/>
  <c r="F1533" i="6"/>
  <c r="G1533" i="6" s="1"/>
  <c r="F1532" i="6"/>
  <c r="G1532" i="6" s="1"/>
  <c r="F1531" i="6"/>
  <c r="G1531" i="6" s="1"/>
  <c r="F1530" i="6"/>
  <c r="G1530" i="6" s="1"/>
  <c r="F1529" i="6"/>
  <c r="G1529" i="6" s="1"/>
  <c r="F1528" i="6"/>
  <c r="G1528" i="6" s="1"/>
  <c r="F1525" i="6"/>
  <c r="G1525" i="6" s="1"/>
  <c r="F1524" i="6"/>
  <c r="G1524" i="6" s="1"/>
  <c r="F1523" i="6"/>
  <c r="G1523" i="6" s="1"/>
  <c r="F1522" i="6"/>
  <c r="G1522" i="6" s="1"/>
  <c r="F1521" i="6"/>
  <c r="G1521" i="6" s="1"/>
  <c r="F1520" i="6"/>
  <c r="G1520" i="6" s="1"/>
  <c r="F1519" i="6"/>
  <c r="G1519" i="6" s="1"/>
  <c r="F1518" i="6"/>
  <c r="G1518" i="6" s="1"/>
  <c r="F1517" i="6"/>
  <c r="G1517" i="6" s="1"/>
  <c r="F1516" i="6"/>
  <c r="G1516" i="6" s="1"/>
  <c r="F1515" i="6"/>
  <c r="G1515" i="6" s="1"/>
  <c r="F1514" i="6"/>
  <c r="G1514" i="6" s="1"/>
  <c r="F1513" i="6"/>
  <c r="G1513" i="6" s="1"/>
  <c r="F1512" i="6"/>
  <c r="G1512" i="6" s="1"/>
  <c r="G1504" i="6"/>
  <c r="F1496" i="6"/>
  <c r="G1496" i="6" s="1"/>
  <c r="F1495" i="6"/>
  <c r="G1495" i="6" s="1"/>
  <c r="F1494" i="6"/>
  <c r="G1494" i="6" s="1"/>
  <c r="F1493" i="6"/>
  <c r="G1493" i="6" s="1"/>
  <c r="F1492" i="6"/>
  <c r="G1492" i="6" s="1"/>
  <c r="F1491" i="6"/>
  <c r="G1491" i="6" s="1"/>
  <c r="F1490" i="6"/>
  <c r="G1490" i="6" s="1"/>
  <c r="F1489" i="6"/>
  <c r="G1489" i="6" s="1"/>
  <c r="F1488" i="6"/>
  <c r="G1488" i="6" s="1"/>
  <c r="F1485" i="6"/>
  <c r="G1485" i="6" s="1"/>
  <c r="F1484" i="6"/>
  <c r="G1484" i="6" s="1"/>
  <c r="F1483" i="6"/>
  <c r="G1483" i="6" s="1"/>
  <c r="F1482" i="6"/>
  <c r="G1482" i="6" s="1"/>
  <c r="F1481" i="6"/>
  <c r="G1481" i="6" s="1"/>
  <c r="F1480" i="6"/>
  <c r="G1480" i="6" s="1"/>
  <c r="F1479" i="6"/>
  <c r="G1479" i="6" s="1"/>
  <c r="F1478" i="6"/>
  <c r="G1478" i="6" s="1"/>
  <c r="F1475" i="6"/>
  <c r="G1475" i="6" s="1"/>
  <c r="F1474" i="6"/>
  <c r="G1474" i="6" s="1"/>
  <c r="F1473" i="6"/>
  <c r="G1473" i="6" s="1"/>
  <c r="F1472" i="6"/>
  <c r="G1472" i="6" s="1"/>
  <c r="F1471" i="6"/>
  <c r="G1471" i="6" s="1"/>
  <c r="F1470" i="6"/>
  <c r="G1470" i="6" s="1"/>
  <c r="F1469" i="6"/>
  <c r="G1469" i="6" s="1"/>
  <c r="F1468" i="6"/>
  <c r="G1468" i="6" s="1"/>
  <c r="F1467" i="6"/>
  <c r="G1467" i="6" s="1"/>
  <c r="F1466" i="6"/>
  <c r="G1466" i="6" s="1"/>
  <c r="F1465" i="6"/>
  <c r="G1465" i="6" s="1"/>
  <c r="F1464" i="6"/>
  <c r="G1464" i="6" s="1"/>
  <c r="F1463" i="6"/>
  <c r="G1463" i="6" s="1"/>
  <c r="F1462" i="6"/>
  <c r="G1462" i="6" s="1"/>
  <c r="G1454" i="6"/>
  <c r="F1446" i="6"/>
  <c r="G1446" i="6" s="1"/>
  <c r="F1445" i="6"/>
  <c r="G1445" i="6" s="1"/>
  <c r="F1444" i="6"/>
  <c r="G1444" i="6" s="1"/>
  <c r="F1443" i="6"/>
  <c r="G1443" i="6" s="1"/>
  <c r="F1442" i="6"/>
  <c r="G1442" i="6" s="1"/>
  <c r="F1441" i="6"/>
  <c r="G1441" i="6" s="1"/>
  <c r="F1440" i="6"/>
  <c r="G1440" i="6" s="1"/>
  <c r="F1439" i="6"/>
  <c r="G1439" i="6" s="1"/>
  <c r="F1438" i="6"/>
  <c r="G1438" i="6" s="1"/>
  <c r="F1435" i="6"/>
  <c r="G1435" i="6" s="1"/>
  <c r="F1434" i="6"/>
  <c r="G1434" i="6" s="1"/>
  <c r="F1433" i="6"/>
  <c r="G1433" i="6" s="1"/>
  <c r="F1432" i="6"/>
  <c r="G1432" i="6" s="1"/>
  <c r="F1431" i="6"/>
  <c r="G1431" i="6" s="1"/>
  <c r="F1430" i="6"/>
  <c r="G1430" i="6" s="1"/>
  <c r="F1429" i="6"/>
  <c r="G1429" i="6" s="1"/>
  <c r="F1428" i="6"/>
  <c r="G1428" i="6" s="1"/>
  <c r="F1425" i="6"/>
  <c r="G1425" i="6" s="1"/>
  <c r="F1424" i="6"/>
  <c r="G1424" i="6" s="1"/>
  <c r="F1423" i="6"/>
  <c r="G1423" i="6" s="1"/>
  <c r="F1422" i="6"/>
  <c r="G1422" i="6" s="1"/>
  <c r="F1421" i="6"/>
  <c r="G1421" i="6" s="1"/>
  <c r="F1420" i="6"/>
  <c r="G1420" i="6" s="1"/>
  <c r="F1419" i="6"/>
  <c r="G1419" i="6" s="1"/>
  <c r="F1418" i="6"/>
  <c r="G1418" i="6" s="1"/>
  <c r="F1417" i="6"/>
  <c r="G1417" i="6" s="1"/>
  <c r="F1416" i="6"/>
  <c r="G1416" i="6" s="1"/>
  <c r="F1415" i="6"/>
  <c r="G1415" i="6" s="1"/>
  <c r="F1414" i="6"/>
  <c r="G1414" i="6" s="1"/>
  <c r="F1413" i="6"/>
  <c r="G1413" i="6" s="1"/>
  <c r="F1412" i="6"/>
  <c r="G1412" i="6" s="1"/>
  <c r="G1404" i="6"/>
  <c r="F1396" i="6"/>
  <c r="G1396" i="6" s="1"/>
  <c r="F1395" i="6"/>
  <c r="G1395" i="6" s="1"/>
  <c r="F1394" i="6"/>
  <c r="G1394" i="6" s="1"/>
  <c r="F1393" i="6"/>
  <c r="G1393" i="6" s="1"/>
  <c r="F1392" i="6"/>
  <c r="G1392" i="6" s="1"/>
  <c r="F1391" i="6"/>
  <c r="G1391" i="6" s="1"/>
  <c r="F1390" i="6"/>
  <c r="G1390" i="6" s="1"/>
  <c r="F1389" i="6"/>
  <c r="G1389" i="6" s="1"/>
  <c r="F1388" i="6"/>
  <c r="G1388" i="6" s="1"/>
  <c r="F1385" i="6"/>
  <c r="G1385" i="6" s="1"/>
  <c r="F1384" i="6"/>
  <c r="G1384" i="6" s="1"/>
  <c r="F1383" i="6"/>
  <c r="G1383" i="6" s="1"/>
  <c r="F1382" i="6"/>
  <c r="G1382" i="6" s="1"/>
  <c r="F1381" i="6"/>
  <c r="G1381" i="6" s="1"/>
  <c r="F1380" i="6"/>
  <c r="G1380" i="6" s="1"/>
  <c r="F1379" i="6"/>
  <c r="G1379" i="6" s="1"/>
  <c r="F1378" i="6"/>
  <c r="G1378" i="6" s="1"/>
  <c r="F1375" i="6"/>
  <c r="G1375" i="6" s="1"/>
  <c r="F1374" i="6"/>
  <c r="G1374" i="6" s="1"/>
  <c r="F1373" i="6"/>
  <c r="G1373" i="6" s="1"/>
  <c r="F1372" i="6"/>
  <c r="G1372" i="6" s="1"/>
  <c r="F1371" i="6"/>
  <c r="G1371" i="6" s="1"/>
  <c r="F1370" i="6"/>
  <c r="G1370" i="6" s="1"/>
  <c r="F1369" i="6"/>
  <c r="G1369" i="6" s="1"/>
  <c r="F1368" i="6"/>
  <c r="G1368" i="6" s="1"/>
  <c r="F1367" i="6"/>
  <c r="G1367" i="6" s="1"/>
  <c r="F1366" i="6"/>
  <c r="G1366" i="6" s="1"/>
  <c r="F1365" i="6"/>
  <c r="G1365" i="6" s="1"/>
  <c r="F1364" i="6"/>
  <c r="G1364" i="6" s="1"/>
  <c r="F1363" i="6"/>
  <c r="G1363" i="6" s="1"/>
  <c r="F1362" i="6"/>
  <c r="G1362" i="6" s="1"/>
  <c r="G1354" i="6"/>
  <c r="F1346" i="6"/>
  <c r="G1346" i="6" s="1"/>
  <c r="F1345" i="6"/>
  <c r="G1345" i="6" s="1"/>
  <c r="F1344" i="6"/>
  <c r="G1344" i="6" s="1"/>
  <c r="F1343" i="6"/>
  <c r="G1343" i="6" s="1"/>
  <c r="F1342" i="6"/>
  <c r="G1342" i="6" s="1"/>
  <c r="F1341" i="6"/>
  <c r="G1341" i="6" s="1"/>
  <c r="F1340" i="6"/>
  <c r="G1340" i="6" s="1"/>
  <c r="F1339" i="6"/>
  <c r="G1339" i="6" s="1"/>
  <c r="F1338" i="6"/>
  <c r="G1338" i="6" s="1"/>
  <c r="F1335" i="6"/>
  <c r="G1335" i="6" s="1"/>
  <c r="F1334" i="6"/>
  <c r="G1334" i="6" s="1"/>
  <c r="F1333" i="6"/>
  <c r="G1333" i="6" s="1"/>
  <c r="F1332" i="6"/>
  <c r="G1332" i="6" s="1"/>
  <c r="F1331" i="6"/>
  <c r="G1331" i="6" s="1"/>
  <c r="F1330" i="6"/>
  <c r="G1330" i="6" s="1"/>
  <c r="F1329" i="6"/>
  <c r="G1329" i="6" s="1"/>
  <c r="F1328" i="6"/>
  <c r="G1328" i="6" s="1"/>
  <c r="F1325" i="6"/>
  <c r="G1325" i="6" s="1"/>
  <c r="F1324" i="6"/>
  <c r="G1324" i="6" s="1"/>
  <c r="F1323" i="6"/>
  <c r="G1323" i="6" s="1"/>
  <c r="F1322" i="6"/>
  <c r="G1322" i="6" s="1"/>
  <c r="F1321" i="6"/>
  <c r="G1321" i="6" s="1"/>
  <c r="F1320" i="6"/>
  <c r="G1320" i="6" s="1"/>
  <c r="F1319" i="6"/>
  <c r="G1319" i="6" s="1"/>
  <c r="F1318" i="6"/>
  <c r="G1318" i="6" s="1"/>
  <c r="F1317" i="6"/>
  <c r="G1317" i="6" s="1"/>
  <c r="F1316" i="6"/>
  <c r="G1316" i="6" s="1"/>
  <c r="F1315" i="6"/>
  <c r="G1315" i="6" s="1"/>
  <c r="F1314" i="6"/>
  <c r="G1314" i="6" s="1"/>
  <c r="F1313" i="6"/>
  <c r="G1313" i="6" s="1"/>
  <c r="F1312" i="6"/>
  <c r="G1312" i="6" s="1"/>
  <c r="G1304" i="6"/>
  <c r="F1296" i="6"/>
  <c r="G1296" i="6" s="1"/>
  <c r="F1295" i="6"/>
  <c r="G1295" i="6" s="1"/>
  <c r="F1294" i="6"/>
  <c r="G1294" i="6" s="1"/>
  <c r="F1293" i="6"/>
  <c r="G1293" i="6" s="1"/>
  <c r="F1292" i="6"/>
  <c r="G1292" i="6" s="1"/>
  <c r="F1291" i="6"/>
  <c r="G1291" i="6" s="1"/>
  <c r="F1290" i="6"/>
  <c r="G1290" i="6" s="1"/>
  <c r="F1289" i="6"/>
  <c r="G1289" i="6" s="1"/>
  <c r="F1288" i="6"/>
  <c r="G1288" i="6" s="1"/>
  <c r="F1285" i="6"/>
  <c r="G1285" i="6" s="1"/>
  <c r="F1284" i="6"/>
  <c r="G1284" i="6" s="1"/>
  <c r="F1283" i="6"/>
  <c r="G1283" i="6" s="1"/>
  <c r="F1282" i="6"/>
  <c r="G1282" i="6" s="1"/>
  <c r="F1281" i="6"/>
  <c r="G1281" i="6" s="1"/>
  <c r="F1280" i="6"/>
  <c r="G1280" i="6" s="1"/>
  <c r="F1279" i="6"/>
  <c r="G1279" i="6" s="1"/>
  <c r="F1278" i="6"/>
  <c r="G1278" i="6" s="1"/>
  <c r="F1275" i="6"/>
  <c r="G1275" i="6" s="1"/>
  <c r="F1274" i="6"/>
  <c r="G1274" i="6" s="1"/>
  <c r="F1273" i="6"/>
  <c r="G1273" i="6" s="1"/>
  <c r="F1272" i="6"/>
  <c r="G1272" i="6" s="1"/>
  <c r="F1271" i="6"/>
  <c r="G1271" i="6" s="1"/>
  <c r="F1270" i="6"/>
  <c r="G1270" i="6" s="1"/>
  <c r="F1269" i="6"/>
  <c r="G1269" i="6" s="1"/>
  <c r="F1268" i="6"/>
  <c r="G1268" i="6" s="1"/>
  <c r="F1267" i="6"/>
  <c r="G1267" i="6" s="1"/>
  <c r="F1266" i="6"/>
  <c r="G1266" i="6" s="1"/>
  <c r="F1265" i="6"/>
  <c r="G1265" i="6" s="1"/>
  <c r="F1264" i="6"/>
  <c r="G1264" i="6" s="1"/>
  <c r="F1263" i="6"/>
  <c r="G1263" i="6" s="1"/>
  <c r="F1262" i="6"/>
  <c r="G1262" i="6" s="1"/>
  <c r="G1254" i="6"/>
  <c r="F1246" i="6"/>
  <c r="G1246" i="6" s="1"/>
  <c r="F1245" i="6"/>
  <c r="G1245" i="6" s="1"/>
  <c r="F1244" i="6"/>
  <c r="G1244" i="6" s="1"/>
  <c r="F1243" i="6"/>
  <c r="G1243" i="6" s="1"/>
  <c r="F1242" i="6"/>
  <c r="G1242" i="6" s="1"/>
  <c r="F1241" i="6"/>
  <c r="G1241" i="6" s="1"/>
  <c r="F1240" i="6"/>
  <c r="G1240" i="6" s="1"/>
  <c r="F1239" i="6"/>
  <c r="G1239" i="6" s="1"/>
  <c r="F1238" i="6"/>
  <c r="G1238" i="6" s="1"/>
  <c r="F1235" i="6"/>
  <c r="G1235" i="6" s="1"/>
  <c r="F1234" i="6"/>
  <c r="G1234" i="6" s="1"/>
  <c r="F1233" i="6"/>
  <c r="G1233" i="6" s="1"/>
  <c r="F1232" i="6"/>
  <c r="G1232" i="6" s="1"/>
  <c r="F1231" i="6"/>
  <c r="G1231" i="6" s="1"/>
  <c r="F1230" i="6"/>
  <c r="G1230" i="6" s="1"/>
  <c r="F1229" i="6"/>
  <c r="G1229" i="6" s="1"/>
  <c r="F1228" i="6"/>
  <c r="G1228" i="6" s="1"/>
  <c r="F1225" i="6"/>
  <c r="G1225" i="6" s="1"/>
  <c r="F1224" i="6"/>
  <c r="G1224" i="6" s="1"/>
  <c r="F1223" i="6"/>
  <c r="G1223" i="6" s="1"/>
  <c r="F1222" i="6"/>
  <c r="G1222" i="6" s="1"/>
  <c r="F1221" i="6"/>
  <c r="G1221" i="6" s="1"/>
  <c r="F1220" i="6"/>
  <c r="G1220" i="6" s="1"/>
  <c r="F1219" i="6"/>
  <c r="G1219" i="6" s="1"/>
  <c r="F1218" i="6"/>
  <c r="G1218" i="6" s="1"/>
  <c r="F1217" i="6"/>
  <c r="G1217" i="6" s="1"/>
  <c r="F1216" i="6"/>
  <c r="G1216" i="6" s="1"/>
  <c r="F1215" i="6"/>
  <c r="G1215" i="6" s="1"/>
  <c r="F1214" i="6"/>
  <c r="G1214" i="6" s="1"/>
  <c r="F1213" i="6"/>
  <c r="G1213" i="6" s="1"/>
  <c r="F1212" i="6"/>
  <c r="G1212" i="6" s="1"/>
  <c r="G1204" i="6"/>
  <c r="F1196" i="6"/>
  <c r="G1196" i="6" s="1"/>
  <c r="F1195" i="6"/>
  <c r="G1195" i="6" s="1"/>
  <c r="F1194" i="6"/>
  <c r="G1194" i="6" s="1"/>
  <c r="F1193" i="6"/>
  <c r="G1193" i="6" s="1"/>
  <c r="F1192" i="6"/>
  <c r="G1192" i="6" s="1"/>
  <c r="F1191" i="6"/>
  <c r="G1191" i="6" s="1"/>
  <c r="F1190" i="6"/>
  <c r="G1190" i="6" s="1"/>
  <c r="F1189" i="6"/>
  <c r="G1189" i="6" s="1"/>
  <c r="F1188" i="6"/>
  <c r="G1188" i="6" s="1"/>
  <c r="F1185" i="6"/>
  <c r="G1185" i="6" s="1"/>
  <c r="F1184" i="6"/>
  <c r="G1184" i="6" s="1"/>
  <c r="F1183" i="6"/>
  <c r="G1183" i="6" s="1"/>
  <c r="F1182" i="6"/>
  <c r="G1182" i="6" s="1"/>
  <c r="F1181" i="6"/>
  <c r="G1181" i="6" s="1"/>
  <c r="F1180" i="6"/>
  <c r="G1180" i="6" s="1"/>
  <c r="F1179" i="6"/>
  <c r="G1179" i="6" s="1"/>
  <c r="F1178" i="6"/>
  <c r="G1178" i="6" s="1"/>
  <c r="F1175" i="6"/>
  <c r="G1175" i="6" s="1"/>
  <c r="F1174" i="6"/>
  <c r="G1174" i="6" s="1"/>
  <c r="F1173" i="6"/>
  <c r="G1173" i="6" s="1"/>
  <c r="F1172" i="6"/>
  <c r="G1172" i="6" s="1"/>
  <c r="F1171" i="6"/>
  <c r="G1171" i="6" s="1"/>
  <c r="F1170" i="6"/>
  <c r="G1170" i="6" s="1"/>
  <c r="F1169" i="6"/>
  <c r="G1169" i="6" s="1"/>
  <c r="F1168" i="6"/>
  <c r="G1168" i="6" s="1"/>
  <c r="F1167" i="6"/>
  <c r="G1167" i="6" s="1"/>
  <c r="F1166" i="6"/>
  <c r="G1166" i="6" s="1"/>
  <c r="F1165" i="6"/>
  <c r="G1165" i="6" s="1"/>
  <c r="F1164" i="6"/>
  <c r="G1164" i="6" s="1"/>
  <c r="F1163" i="6"/>
  <c r="G1163" i="6" s="1"/>
  <c r="F1162" i="6"/>
  <c r="G1162" i="6" s="1"/>
  <c r="G1154" i="6"/>
  <c r="F1146" i="6"/>
  <c r="G1146" i="6" s="1"/>
  <c r="F1145" i="6"/>
  <c r="G1145" i="6" s="1"/>
  <c r="F1144" i="6"/>
  <c r="G1144" i="6" s="1"/>
  <c r="F1143" i="6"/>
  <c r="G1143" i="6" s="1"/>
  <c r="F1142" i="6"/>
  <c r="G1142" i="6" s="1"/>
  <c r="F1141" i="6"/>
  <c r="G1141" i="6" s="1"/>
  <c r="F1140" i="6"/>
  <c r="G1140" i="6" s="1"/>
  <c r="F1139" i="6"/>
  <c r="G1139" i="6" s="1"/>
  <c r="F1138" i="6"/>
  <c r="G1138" i="6" s="1"/>
  <c r="F1135" i="6"/>
  <c r="G1135" i="6" s="1"/>
  <c r="F1134" i="6"/>
  <c r="G1134" i="6" s="1"/>
  <c r="F1133" i="6"/>
  <c r="G1133" i="6" s="1"/>
  <c r="F1132" i="6"/>
  <c r="G1132" i="6" s="1"/>
  <c r="F1131" i="6"/>
  <c r="G1131" i="6" s="1"/>
  <c r="F1130" i="6"/>
  <c r="G1130" i="6" s="1"/>
  <c r="F1129" i="6"/>
  <c r="G1129" i="6" s="1"/>
  <c r="F1128" i="6"/>
  <c r="G1128" i="6" s="1"/>
  <c r="F1125" i="6"/>
  <c r="G1125" i="6" s="1"/>
  <c r="F1124" i="6"/>
  <c r="G1124" i="6" s="1"/>
  <c r="F1123" i="6"/>
  <c r="G1123" i="6" s="1"/>
  <c r="F1122" i="6"/>
  <c r="G1122" i="6" s="1"/>
  <c r="F1121" i="6"/>
  <c r="G1121" i="6" s="1"/>
  <c r="F1120" i="6"/>
  <c r="G1120" i="6" s="1"/>
  <c r="F1119" i="6"/>
  <c r="G1119" i="6" s="1"/>
  <c r="F1118" i="6"/>
  <c r="G1118" i="6" s="1"/>
  <c r="F1117" i="6"/>
  <c r="G1117" i="6" s="1"/>
  <c r="F1116" i="6"/>
  <c r="G1116" i="6" s="1"/>
  <c r="F1115" i="6"/>
  <c r="G1115" i="6" s="1"/>
  <c r="F1114" i="6"/>
  <c r="G1114" i="6" s="1"/>
  <c r="F1113" i="6"/>
  <c r="G1113" i="6" s="1"/>
  <c r="F1112" i="6"/>
  <c r="G1112" i="6" s="1"/>
  <c r="G1104" i="6"/>
  <c r="F1096" i="6"/>
  <c r="G1096" i="6" s="1"/>
  <c r="F1095" i="6"/>
  <c r="G1095" i="6" s="1"/>
  <c r="F1094" i="6"/>
  <c r="G1094" i="6" s="1"/>
  <c r="F1093" i="6"/>
  <c r="G1093" i="6" s="1"/>
  <c r="F1092" i="6"/>
  <c r="G1092" i="6" s="1"/>
  <c r="F1091" i="6"/>
  <c r="G1091" i="6" s="1"/>
  <c r="F1090" i="6"/>
  <c r="G1090" i="6" s="1"/>
  <c r="F1089" i="6"/>
  <c r="G1089" i="6" s="1"/>
  <c r="F1088" i="6"/>
  <c r="G1088" i="6" s="1"/>
  <c r="F1085" i="6"/>
  <c r="G1085" i="6" s="1"/>
  <c r="F1084" i="6"/>
  <c r="G1084" i="6" s="1"/>
  <c r="F1083" i="6"/>
  <c r="G1083" i="6" s="1"/>
  <c r="F1082" i="6"/>
  <c r="G1082" i="6" s="1"/>
  <c r="F1081" i="6"/>
  <c r="G1081" i="6" s="1"/>
  <c r="F1080" i="6"/>
  <c r="G1080" i="6" s="1"/>
  <c r="F1079" i="6"/>
  <c r="G1079" i="6" s="1"/>
  <c r="F1078" i="6"/>
  <c r="G1078" i="6" s="1"/>
  <c r="F1075" i="6"/>
  <c r="G1075" i="6" s="1"/>
  <c r="F1074" i="6"/>
  <c r="G1074" i="6" s="1"/>
  <c r="F1073" i="6"/>
  <c r="G1073" i="6" s="1"/>
  <c r="F1072" i="6"/>
  <c r="G1072" i="6" s="1"/>
  <c r="F1071" i="6"/>
  <c r="G1071" i="6" s="1"/>
  <c r="F1070" i="6"/>
  <c r="G1070" i="6" s="1"/>
  <c r="F1069" i="6"/>
  <c r="G1069" i="6" s="1"/>
  <c r="F1068" i="6"/>
  <c r="G1068" i="6" s="1"/>
  <c r="F1067" i="6"/>
  <c r="G1067" i="6" s="1"/>
  <c r="F1066" i="6"/>
  <c r="G1066" i="6" s="1"/>
  <c r="F1065" i="6"/>
  <c r="G1065" i="6" s="1"/>
  <c r="F1064" i="6"/>
  <c r="G1064" i="6" s="1"/>
  <c r="F1063" i="6"/>
  <c r="G1063" i="6" s="1"/>
  <c r="F1062" i="6"/>
  <c r="G1062" i="6" s="1"/>
  <c r="G1054" i="6"/>
  <c r="F1046" i="6"/>
  <c r="G1046" i="6" s="1"/>
  <c r="F1045" i="6"/>
  <c r="G1045" i="6" s="1"/>
  <c r="F1044" i="6"/>
  <c r="G1044" i="6" s="1"/>
  <c r="F1043" i="6"/>
  <c r="G1043" i="6" s="1"/>
  <c r="F1042" i="6"/>
  <c r="G1042" i="6" s="1"/>
  <c r="F1041" i="6"/>
  <c r="G1041" i="6" s="1"/>
  <c r="F1040" i="6"/>
  <c r="G1040" i="6" s="1"/>
  <c r="F1039" i="6"/>
  <c r="G1039" i="6" s="1"/>
  <c r="F1038" i="6"/>
  <c r="G1038" i="6" s="1"/>
  <c r="F1035" i="6"/>
  <c r="G1035" i="6" s="1"/>
  <c r="F1034" i="6"/>
  <c r="G1034" i="6" s="1"/>
  <c r="F1033" i="6"/>
  <c r="G1033" i="6" s="1"/>
  <c r="F1032" i="6"/>
  <c r="G1032" i="6" s="1"/>
  <c r="F1031" i="6"/>
  <c r="G1031" i="6" s="1"/>
  <c r="F1030" i="6"/>
  <c r="G1030" i="6" s="1"/>
  <c r="F1029" i="6"/>
  <c r="G1029" i="6" s="1"/>
  <c r="F1028" i="6"/>
  <c r="G1028" i="6" s="1"/>
  <c r="F1025" i="6"/>
  <c r="G1025" i="6" s="1"/>
  <c r="F1024" i="6"/>
  <c r="G1024" i="6" s="1"/>
  <c r="F1023" i="6"/>
  <c r="G1023" i="6" s="1"/>
  <c r="F1022" i="6"/>
  <c r="G1022" i="6" s="1"/>
  <c r="F1021" i="6"/>
  <c r="G1021" i="6" s="1"/>
  <c r="F1020" i="6"/>
  <c r="G1020" i="6" s="1"/>
  <c r="F1019" i="6"/>
  <c r="G1019" i="6" s="1"/>
  <c r="F1018" i="6"/>
  <c r="G1018" i="6" s="1"/>
  <c r="F1017" i="6"/>
  <c r="G1017" i="6" s="1"/>
  <c r="F1016" i="6"/>
  <c r="G1016" i="6" s="1"/>
  <c r="F1015" i="6"/>
  <c r="G1015" i="6" s="1"/>
  <c r="F1014" i="6"/>
  <c r="G1014" i="6" s="1"/>
  <c r="F1013" i="6"/>
  <c r="G1013" i="6" s="1"/>
  <c r="F1012" i="6"/>
  <c r="G1012" i="6" s="1"/>
  <c r="G1004" i="6"/>
  <c r="F996" i="6"/>
  <c r="G996" i="6" s="1"/>
  <c r="F995" i="6"/>
  <c r="G995" i="6" s="1"/>
  <c r="F994" i="6"/>
  <c r="G994" i="6" s="1"/>
  <c r="F993" i="6"/>
  <c r="G993" i="6" s="1"/>
  <c r="F992" i="6"/>
  <c r="G992" i="6" s="1"/>
  <c r="F991" i="6"/>
  <c r="G991" i="6" s="1"/>
  <c r="F990" i="6"/>
  <c r="G990" i="6" s="1"/>
  <c r="F989" i="6"/>
  <c r="G989" i="6" s="1"/>
  <c r="F988" i="6"/>
  <c r="G988" i="6" s="1"/>
  <c r="F985" i="6"/>
  <c r="G985" i="6" s="1"/>
  <c r="F984" i="6"/>
  <c r="G984" i="6" s="1"/>
  <c r="F983" i="6"/>
  <c r="G983" i="6" s="1"/>
  <c r="F982" i="6"/>
  <c r="G982" i="6" s="1"/>
  <c r="F981" i="6"/>
  <c r="G981" i="6" s="1"/>
  <c r="F980" i="6"/>
  <c r="G980" i="6" s="1"/>
  <c r="F979" i="6"/>
  <c r="G979" i="6" s="1"/>
  <c r="F978" i="6"/>
  <c r="G978" i="6" s="1"/>
  <c r="F975" i="6"/>
  <c r="G975" i="6" s="1"/>
  <c r="F974" i="6"/>
  <c r="G974" i="6" s="1"/>
  <c r="F973" i="6"/>
  <c r="G973" i="6" s="1"/>
  <c r="F972" i="6"/>
  <c r="G972" i="6" s="1"/>
  <c r="F971" i="6"/>
  <c r="G971" i="6" s="1"/>
  <c r="F970" i="6"/>
  <c r="G970" i="6" s="1"/>
  <c r="F969" i="6"/>
  <c r="G969" i="6" s="1"/>
  <c r="F968" i="6"/>
  <c r="G968" i="6" s="1"/>
  <c r="F967" i="6"/>
  <c r="G967" i="6" s="1"/>
  <c r="F966" i="6"/>
  <c r="G966" i="6" s="1"/>
  <c r="F965" i="6"/>
  <c r="G965" i="6" s="1"/>
  <c r="F964" i="6"/>
  <c r="G964" i="6" s="1"/>
  <c r="F963" i="6"/>
  <c r="G963" i="6" s="1"/>
  <c r="F962" i="6"/>
  <c r="G962" i="6" s="1"/>
  <c r="G954" i="6"/>
  <c r="F946" i="6"/>
  <c r="G946" i="6" s="1"/>
  <c r="F945" i="6"/>
  <c r="G945" i="6" s="1"/>
  <c r="F944" i="6"/>
  <c r="G944" i="6" s="1"/>
  <c r="F943" i="6"/>
  <c r="G943" i="6" s="1"/>
  <c r="F942" i="6"/>
  <c r="G942" i="6" s="1"/>
  <c r="F941" i="6"/>
  <c r="G941" i="6" s="1"/>
  <c r="F940" i="6"/>
  <c r="G940" i="6" s="1"/>
  <c r="F939" i="6"/>
  <c r="G939" i="6" s="1"/>
  <c r="F938" i="6"/>
  <c r="G938" i="6" s="1"/>
  <c r="F935" i="6"/>
  <c r="G935" i="6" s="1"/>
  <c r="F934" i="6"/>
  <c r="G934" i="6" s="1"/>
  <c r="F933" i="6"/>
  <c r="G933" i="6" s="1"/>
  <c r="F932" i="6"/>
  <c r="G932" i="6" s="1"/>
  <c r="F931" i="6"/>
  <c r="G931" i="6" s="1"/>
  <c r="F930" i="6"/>
  <c r="G930" i="6" s="1"/>
  <c r="F929" i="6"/>
  <c r="G929" i="6" s="1"/>
  <c r="F928" i="6"/>
  <c r="G928" i="6" s="1"/>
  <c r="F925" i="6"/>
  <c r="G925" i="6" s="1"/>
  <c r="F924" i="6"/>
  <c r="G924" i="6" s="1"/>
  <c r="F923" i="6"/>
  <c r="G923" i="6" s="1"/>
  <c r="F922" i="6"/>
  <c r="G922" i="6" s="1"/>
  <c r="F921" i="6"/>
  <c r="G921" i="6" s="1"/>
  <c r="F920" i="6"/>
  <c r="G920" i="6" s="1"/>
  <c r="F919" i="6"/>
  <c r="G919" i="6" s="1"/>
  <c r="F918" i="6"/>
  <c r="G918" i="6" s="1"/>
  <c r="F917" i="6"/>
  <c r="G917" i="6" s="1"/>
  <c r="F916" i="6"/>
  <c r="G916" i="6" s="1"/>
  <c r="F915" i="6"/>
  <c r="G915" i="6" s="1"/>
  <c r="F914" i="6"/>
  <c r="G914" i="6" s="1"/>
  <c r="F913" i="6"/>
  <c r="G913" i="6" s="1"/>
  <c r="F912" i="6"/>
  <c r="G912" i="6" s="1"/>
  <c r="G904" i="6"/>
  <c r="F896" i="6"/>
  <c r="G896" i="6" s="1"/>
  <c r="F895" i="6"/>
  <c r="G895" i="6" s="1"/>
  <c r="F894" i="6"/>
  <c r="G894" i="6" s="1"/>
  <c r="F893" i="6"/>
  <c r="G893" i="6" s="1"/>
  <c r="F892" i="6"/>
  <c r="G892" i="6" s="1"/>
  <c r="F891" i="6"/>
  <c r="G891" i="6" s="1"/>
  <c r="F890" i="6"/>
  <c r="G890" i="6" s="1"/>
  <c r="F889" i="6"/>
  <c r="G889" i="6" s="1"/>
  <c r="F888" i="6"/>
  <c r="G888" i="6" s="1"/>
  <c r="F885" i="6"/>
  <c r="G885" i="6" s="1"/>
  <c r="F884" i="6"/>
  <c r="G884" i="6" s="1"/>
  <c r="F883" i="6"/>
  <c r="G883" i="6" s="1"/>
  <c r="F882" i="6"/>
  <c r="G882" i="6" s="1"/>
  <c r="F881" i="6"/>
  <c r="G881" i="6" s="1"/>
  <c r="F880" i="6"/>
  <c r="G880" i="6" s="1"/>
  <c r="F879" i="6"/>
  <c r="G879" i="6" s="1"/>
  <c r="F878" i="6"/>
  <c r="G878" i="6" s="1"/>
  <c r="F875" i="6"/>
  <c r="G875" i="6" s="1"/>
  <c r="F874" i="6"/>
  <c r="G874" i="6" s="1"/>
  <c r="F873" i="6"/>
  <c r="G873" i="6" s="1"/>
  <c r="F872" i="6"/>
  <c r="G872" i="6" s="1"/>
  <c r="F871" i="6"/>
  <c r="G871" i="6" s="1"/>
  <c r="F870" i="6"/>
  <c r="G870" i="6" s="1"/>
  <c r="F869" i="6"/>
  <c r="G869" i="6" s="1"/>
  <c r="F868" i="6"/>
  <c r="G868" i="6" s="1"/>
  <c r="F867" i="6"/>
  <c r="G867" i="6" s="1"/>
  <c r="F866" i="6"/>
  <c r="G866" i="6" s="1"/>
  <c r="F865" i="6"/>
  <c r="G865" i="6" s="1"/>
  <c r="F864" i="6"/>
  <c r="G864" i="6" s="1"/>
  <c r="F863" i="6"/>
  <c r="G863" i="6" s="1"/>
  <c r="F862" i="6"/>
  <c r="G862" i="6" s="1"/>
  <c r="G854" i="6"/>
  <c r="F846" i="6"/>
  <c r="G846" i="6" s="1"/>
  <c r="F845" i="6"/>
  <c r="G845" i="6" s="1"/>
  <c r="F844" i="6"/>
  <c r="G844" i="6" s="1"/>
  <c r="F843" i="6"/>
  <c r="G843" i="6" s="1"/>
  <c r="F842" i="6"/>
  <c r="G842" i="6" s="1"/>
  <c r="F841" i="6"/>
  <c r="G841" i="6" s="1"/>
  <c r="F840" i="6"/>
  <c r="G840" i="6" s="1"/>
  <c r="F839" i="6"/>
  <c r="G839" i="6" s="1"/>
  <c r="F838" i="6"/>
  <c r="G838" i="6" s="1"/>
  <c r="F835" i="6"/>
  <c r="G835" i="6" s="1"/>
  <c r="F834" i="6"/>
  <c r="G834" i="6" s="1"/>
  <c r="F833" i="6"/>
  <c r="G833" i="6" s="1"/>
  <c r="F832" i="6"/>
  <c r="G832" i="6" s="1"/>
  <c r="F831" i="6"/>
  <c r="G831" i="6" s="1"/>
  <c r="F830" i="6"/>
  <c r="G830" i="6" s="1"/>
  <c r="F829" i="6"/>
  <c r="G829" i="6" s="1"/>
  <c r="F828" i="6"/>
  <c r="G828" i="6" s="1"/>
  <c r="F825" i="6"/>
  <c r="G825" i="6" s="1"/>
  <c r="F824" i="6"/>
  <c r="G824" i="6" s="1"/>
  <c r="F823" i="6"/>
  <c r="G823" i="6" s="1"/>
  <c r="F822" i="6"/>
  <c r="G822" i="6" s="1"/>
  <c r="F821" i="6"/>
  <c r="G821" i="6" s="1"/>
  <c r="F820" i="6"/>
  <c r="G820" i="6" s="1"/>
  <c r="F819" i="6"/>
  <c r="G819" i="6" s="1"/>
  <c r="F818" i="6"/>
  <c r="G818" i="6" s="1"/>
  <c r="F817" i="6"/>
  <c r="G817" i="6" s="1"/>
  <c r="F816" i="6"/>
  <c r="G816" i="6" s="1"/>
  <c r="F815" i="6"/>
  <c r="G815" i="6" s="1"/>
  <c r="F814" i="6"/>
  <c r="G814" i="6" s="1"/>
  <c r="F813" i="6"/>
  <c r="G813" i="6" s="1"/>
  <c r="F812" i="6"/>
  <c r="G812" i="6" s="1"/>
  <c r="G804" i="6"/>
  <c r="F796" i="6"/>
  <c r="G796" i="6" s="1"/>
  <c r="F795" i="6"/>
  <c r="G795" i="6" s="1"/>
  <c r="F794" i="6"/>
  <c r="G794" i="6" s="1"/>
  <c r="F793" i="6"/>
  <c r="G793" i="6" s="1"/>
  <c r="F792" i="6"/>
  <c r="G792" i="6" s="1"/>
  <c r="F791" i="6"/>
  <c r="G791" i="6" s="1"/>
  <c r="F790" i="6"/>
  <c r="G790" i="6" s="1"/>
  <c r="F789" i="6"/>
  <c r="G789" i="6" s="1"/>
  <c r="F788" i="6"/>
  <c r="G788" i="6" s="1"/>
  <c r="F785" i="6"/>
  <c r="G785" i="6" s="1"/>
  <c r="F784" i="6"/>
  <c r="G784" i="6" s="1"/>
  <c r="F783" i="6"/>
  <c r="G783" i="6" s="1"/>
  <c r="F782" i="6"/>
  <c r="G782" i="6" s="1"/>
  <c r="F781" i="6"/>
  <c r="G781" i="6" s="1"/>
  <c r="F780" i="6"/>
  <c r="G780" i="6" s="1"/>
  <c r="F779" i="6"/>
  <c r="G779" i="6" s="1"/>
  <c r="F778" i="6"/>
  <c r="G778" i="6" s="1"/>
  <c r="F775" i="6"/>
  <c r="G775" i="6" s="1"/>
  <c r="F774" i="6"/>
  <c r="G774" i="6" s="1"/>
  <c r="F773" i="6"/>
  <c r="G773" i="6" s="1"/>
  <c r="F772" i="6"/>
  <c r="G772" i="6" s="1"/>
  <c r="F771" i="6"/>
  <c r="G771" i="6" s="1"/>
  <c r="F770" i="6"/>
  <c r="G770" i="6" s="1"/>
  <c r="F769" i="6"/>
  <c r="G769" i="6" s="1"/>
  <c r="F768" i="6"/>
  <c r="G768" i="6" s="1"/>
  <c r="F767" i="6"/>
  <c r="G767" i="6" s="1"/>
  <c r="F766" i="6"/>
  <c r="G766" i="6" s="1"/>
  <c r="F765" i="6"/>
  <c r="G765" i="6" s="1"/>
  <c r="F764" i="6"/>
  <c r="G764" i="6" s="1"/>
  <c r="F763" i="6"/>
  <c r="G763" i="6" s="1"/>
  <c r="F762" i="6"/>
  <c r="G762" i="6" s="1"/>
  <c r="G754" i="6"/>
  <c r="F746" i="6"/>
  <c r="G746" i="6" s="1"/>
  <c r="F745" i="6"/>
  <c r="G745" i="6" s="1"/>
  <c r="F744" i="6"/>
  <c r="G744" i="6" s="1"/>
  <c r="F743" i="6"/>
  <c r="G743" i="6" s="1"/>
  <c r="F742" i="6"/>
  <c r="G742" i="6" s="1"/>
  <c r="F741" i="6"/>
  <c r="G741" i="6" s="1"/>
  <c r="F740" i="6"/>
  <c r="G740" i="6" s="1"/>
  <c r="F739" i="6"/>
  <c r="G739" i="6" s="1"/>
  <c r="F738" i="6"/>
  <c r="G738" i="6" s="1"/>
  <c r="F735" i="6"/>
  <c r="G735" i="6" s="1"/>
  <c r="F734" i="6"/>
  <c r="G734" i="6" s="1"/>
  <c r="F733" i="6"/>
  <c r="G733" i="6" s="1"/>
  <c r="F732" i="6"/>
  <c r="G732" i="6" s="1"/>
  <c r="F731" i="6"/>
  <c r="G731" i="6" s="1"/>
  <c r="F730" i="6"/>
  <c r="G730" i="6" s="1"/>
  <c r="F729" i="6"/>
  <c r="G729" i="6" s="1"/>
  <c r="F728" i="6"/>
  <c r="G728" i="6" s="1"/>
  <c r="F725" i="6"/>
  <c r="G725" i="6" s="1"/>
  <c r="F724" i="6"/>
  <c r="G724" i="6" s="1"/>
  <c r="F723" i="6"/>
  <c r="G723" i="6" s="1"/>
  <c r="F722" i="6"/>
  <c r="G722" i="6" s="1"/>
  <c r="F721" i="6"/>
  <c r="G721" i="6" s="1"/>
  <c r="F720" i="6"/>
  <c r="G720" i="6" s="1"/>
  <c r="F719" i="6"/>
  <c r="G719" i="6" s="1"/>
  <c r="F718" i="6"/>
  <c r="G718" i="6" s="1"/>
  <c r="F717" i="6"/>
  <c r="G717" i="6" s="1"/>
  <c r="F716" i="6"/>
  <c r="G716" i="6" s="1"/>
  <c r="F715" i="6"/>
  <c r="G715" i="6" s="1"/>
  <c r="F714" i="6"/>
  <c r="G714" i="6" s="1"/>
  <c r="F713" i="6"/>
  <c r="G713" i="6" s="1"/>
  <c r="F712" i="6"/>
  <c r="G712" i="6" s="1"/>
  <c r="G704" i="6"/>
  <c r="F696" i="6"/>
  <c r="G696" i="6" s="1"/>
  <c r="F695" i="6"/>
  <c r="G695" i="6" s="1"/>
  <c r="F694" i="6"/>
  <c r="G694" i="6" s="1"/>
  <c r="F693" i="6"/>
  <c r="G693" i="6" s="1"/>
  <c r="F692" i="6"/>
  <c r="G692" i="6" s="1"/>
  <c r="F691" i="6"/>
  <c r="G691" i="6" s="1"/>
  <c r="F690" i="6"/>
  <c r="G690" i="6" s="1"/>
  <c r="F689" i="6"/>
  <c r="G689" i="6" s="1"/>
  <c r="F688" i="6"/>
  <c r="G688" i="6" s="1"/>
  <c r="F685" i="6"/>
  <c r="G685" i="6" s="1"/>
  <c r="F684" i="6"/>
  <c r="G684" i="6" s="1"/>
  <c r="F683" i="6"/>
  <c r="G683" i="6" s="1"/>
  <c r="F682" i="6"/>
  <c r="G682" i="6" s="1"/>
  <c r="F681" i="6"/>
  <c r="G681" i="6" s="1"/>
  <c r="F680" i="6"/>
  <c r="G680" i="6" s="1"/>
  <c r="F679" i="6"/>
  <c r="G679" i="6" s="1"/>
  <c r="F678" i="6"/>
  <c r="G678" i="6" s="1"/>
  <c r="F675" i="6"/>
  <c r="G675" i="6" s="1"/>
  <c r="F674" i="6"/>
  <c r="G674" i="6" s="1"/>
  <c r="F673" i="6"/>
  <c r="G673" i="6" s="1"/>
  <c r="F672" i="6"/>
  <c r="G672" i="6" s="1"/>
  <c r="F671" i="6"/>
  <c r="G671" i="6" s="1"/>
  <c r="F670" i="6"/>
  <c r="G670" i="6" s="1"/>
  <c r="F669" i="6"/>
  <c r="G669" i="6" s="1"/>
  <c r="F668" i="6"/>
  <c r="G668" i="6" s="1"/>
  <c r="F667" i="6"/>
  <c r="G667" i="6" s="1"/>
  <c r="F666" i="6"/>
  <c r="G666" i="6" s="1"/>
  <c r="F665" i="6"/>
  <c r="G665" i="6" s="1"/>
  <c r="F664" i="6"/>
  <c r="G664" i="6" s="1"/>
  <c r="F663" i="6"/>
  <c r="G663" i="6" s="1"/>
  <c r="F662" i="6"/>
  <c r="G662" i="6" s="1"/>
  <c r="G654" i="6"/>
  <c r="F646" i="6"/>
  <c r="G646" i="6" s="1"/>
  <c r="F645" i="6"/>
  <c r="G645" i="6" s="1"/>
  <c r="F644" i="6"/>
  <c r="G644" i="6" s="1"/>
  <c r="F643" i="6"/>
  <c r="G643" i="6" s="1"/>
  <c r="F642" i="6"/>
  <c r="G642" i="6" s="1"/>
  <c r="F641" i="6"/>
  <c r="G641" i="6" s="1"/>
  <c r="F640" i="6"/>
  <c r="G640" i="6" s="1"/>
  <c r="F639" i="6"/>
  <c r="G639" i="6" s="1"/>
  <c r="F638" i="6"/>
  <c r="G638" i="6" s="1"/>
  <c r="F635" i="6"/>
  <c r="G635" i="6" s="1"/>
  <c r="F634" i="6"/>
  <c r="G634" i="6" s="1"/>
  <c r="F633" i="6"/>
  <c r="G633" i="6" s="1"/>
  <c r="F632" i="6"/>
  <c r="G632" i="6" s="1"/>
  <c r="F631" i="6"/>
  <c r="G631" i="6" s="1"/>
  <c r="F630" i="6"/>
  <c r="G630" i="6" s="1"/>
  <c r="F629" i="6"/>
  <c r="G629" i="6" s="1"/>
  <c r="F628" i="6"/>
  <c r="G628" i="6" s="1"/>
  <c r="F625" i="6"/>
  <c r="G625" i="6" s="1"/>
  <c r="F624" i="6"/>
  <c r="G624" i="6" s="1"/>
  <c r="F623" i="6"/>
  <c r="G623" i="6" s="1"/>
  <c r="F622" i="6"/>
  <c r="G622" i="6" s="1"/>
  <c r="F621" i="6"/>
  <c r="G621" i="6" s="1"/>
  <c r="F620" i="6"/>
  <c r="G620" i="6" s="1"/>
  <c r="F619" i="6"/>
  <c r="G619" i="6" s="1"/>
  <c r="F618" i="6"/>
  <c r="G618" i="6" s="1"/>
  <c r="F617" i="6"/>
  <c r="G617" i="6" s="1"/>
  <c r="F616" i="6"/>
  <c r="G616" i="6" s="1"/>
  <c r="F615" i="6"/>
  <c r="G615" i="6" s="1"/>
  <c r="F614" i="6"/>
  <c r="G614" i="6" s="1"/>
  <c r="F613" i="6"/>
  <c r="G613" i="6" s="1"/>
  <c r="F612" i="6"/>
  <c r="G612" i="6" s="1"/>
  <c r="G604" i="6"/>
  <c r="F596" i="6"/>
  <c r="G596" i="6" s="1"/>
  <c r="F595" i="6"/>
  <c r="G595" i="6" s="1"/>
  <c r="F594" i="6"/>
  <c r="G594" i="6" s="1"/>
  <c r="F593" i="6"/>
  <c r="G593" i="6" s="1"/>
  <c r="F592" i="6"/>
  <c r="G592" i="6" s="1"/>
  <c r="F591" i="6"/>
  <c r="G591" i="6" s="1"/>
  <c r="F590" i="6"/>
  <c r="G590" i="6" s="1"/>
  <c r="F589" i="6"/>
  <c r="G589" i="6" s="1"/>
  <c r="F588" i="6"/>
  <c r="G588" i="6" s="1"/>
  <c r="F585" i="6"/>
  <c r="G585" i="6" s="1"/>
  <c r="F584" i="6"/>
  <c r="G584" i="6" s="1"/>
  <c r="F583" i="6"/>
  <c r="G583" i="6" s="1"/>
  <c r="F582" i="6"/>
  <c r="G582" i="6" s="1"/>
  <c r="F581" i="6"/>
  <c r="G581" i="6" s="1"/>
  <c r="F580" i="6"/>
  <c r="G580" i="6" s="1"/>
  <c r="F579" i="6"/>
  <c r="G579" i="6" s="1"/>
  <c r="F578" i="6"/>
  <c r="G578" i="6" s="1"/>
  <c r="F575" i="6"/>
  <c r="G575" i="6" s="1"/>
  <c r="F574" i="6"/>
  <c r="G574" i="6" s="1"/>
  <c r="F573" i="6"/>
  <c r="G573" i="6" s="1"/>
  <c r="F572" i="6"/>
  <c r="G572" i="6" s="1"/>
  <c r="F571" i="6"/>
  <c r="G571" i="6" s="1"/>
  <c r="F570" i="6"/>
  <c r="G570" i="6" s="1"/>
  <c r="F569" i="6"/>
  <c r="G569" i="6" s="1"/>
  <c r="F568" i="6"/>
  <c r="G568" i="6" s="1"/>
  <c r="F567" i="6"/>
  <c r="G567" i="6" s="1"/>
  <c r="F566" i="6"/>
  <c r="G566" i="6" s="1"/>
  <c r="F565" i="6"/>
  <c r="G565" i="6" s="1"/>
  <c r="F564" i="6"/>
  <c r="G564" i="6" s="1"/>
  <c r="F563" i="6"/>
  <c r="G563" i="6" s="1"/>
  <c r="F562" i="6"/>
  <c r="G562" i="6" s="1"/>
  <c r="G554" i="6"/>
  <c r="F546" i="6"/>
  <c r="G546" i="6" s="1"/>
  <c r="F545" i="6"/>
  <c r="G545" i="6" s="1"/>
  <c r="F544" i="6"/>
  <c r="G544" i="6" s="1"/>
  <c r="F543" i="6"/>
  <c r="G543" i="6" s="1"/>
  <c r="F542" i="6"/>
  <c r="G542" i="6" s="1"/>
  <c r="F541" i="6"/>
  <c r="G541" i="6" s="1"/>
  <c r="F540" i="6"/>
  <c r="G540" i="6" s="1"/>
  <c r="F539" i="6"/>
  <c r="G539" i="6" s="1"/>
  <c r="F538" i="6"/>
  <c r="G538" i="6" s="1"/>
  <c r="F535" i="6"/>
  <c r="G535" i="6" s="1"/>
  <c r="F534" i="6"/>
  <c r="G534" i="6" s="1"/>
  <c r="F533" i="6"/>
  <c r="G533" i="6" s="1"/>
  <c r="F532" i="6"/>
  <c r="G532" i="6" s="1"/>
  <c r="F531" i="6"/>
  <c r="G531" i="6" s="1"/>
  <c r="F530" i="6"/>
  <c r="G530" i="6" s="1"/>
  <c r="F529" i="6"/>
  <c r="G529" i="6" s="1"/>
  <c r="F528" i="6"/>
  <c r="G528" i="6" s="1"/>
  <c r="F525" i="6"/>
  <c r="G525" i="6" s="1"/>
  <c r="F524" i="6"/>
  <c r="G524" i="6" s="1"/>
  <c r="F523" i="6"/>
  <c r="G523" i="6" s="1"/>
  <c r="F522" i="6"/>
  <c r="G522" i="6" s="1"/>
  <c r="F521" i="6"/>
  <c r="G521" i="6" s="1"/>
  <c r="F520" i="6"/>
  <c r="G520" i="6" s="1"/>
  <c r="F519" i="6"/>
  <c r="G519" i="6" s="1"/>
  <c r="F518" i="6"/>
  <c r="G518" i="6" s="1"/>
  <c r="F517" i="6"/>
  <c r="G517" i="6" s="1"/>
  <c r="F516" i="6"/>
  <c r="G516" i="6" s="1"/>
  <c r="F515" i="6"/>
  <c r="G515" i="6" s="1"/>
  <c r="F514" i="6"/>
  <c r="G514" i="6" s="1"/>
  <c r="F513" i="6"/>
  <c r="G513" i="6" s="1"/>
  <c r="F512" i="6"/>
  <c r="G512" i="6" s="1"/>
  <c r="G504" i="6"/>
  <c r="F496" i="6"/>
  <c r="G496" i="6" s="1"/>
  <c r="F495" i="6"/>
  <c r="G495" i="6" s="1"/>
  <c r="F494" i="6"/>
  <c r="G494" i="6" s="1"/>
  <c r="F493" i="6"/>
  <c r="G493" i="6" s="1"/>
  <c r="F492" i="6"/>
  <c r="G492" i="6" s="1"/>
  <c r="F491" i="6"/>
  <c r="G491" i="6" s="1"/>
  <c r="F490" i="6"/>
  <c r="G490" i="6" s="1"/>
  <c r="F489" i="6"/>
  <c r="G489" i="6" s="1"/>
  <c r="F488" i="6"/>
  <c r="G488" i="6" s="1"/>
  <c r="F485" i="6"/>
  <c r="G485" i="6" s="1"/>
  <c r="F484" i="6"/>
  <c r="G484" i="6" s="1"/>
  <c r="F483" i="6"/>
  <c r="G483" i="6" s="1"/>
  <c r="F482" i="6"/>
  <c r="G482" i="6" s="1"/>
  <c r="F481" i="6"/>
  <c r="G481" i="6" s="1"/>
  <c r="F480" i="6"/>
  <c r="G480" i="6" s="1"/>
  <c r="F479" i="6"/>
  <c r="G479" i="6" s="1"/>
  <c r="F478" i="6"/>
  <c r="G478" i="6" s="1"/>
  <c r="F475" i="6"/>
  <c r="G475" i="6" s="1"/>
  <c r="F474" i="6"/>
  <c r="G474" i="6" s="1"/>
  <c r="F473" i="6"/>
  <c r="G473" i="6" s="1"/>
  <c r="F472" i="6"/>
  <c r="G472" i="6" s="1"/>
  <c r="F471" i="6"/>
  <c r="G471" i="6" s="1"/>
  <c r="F470" i="6"/>
  <c r="G470" i="6" s="1"/>
  <c r="F469" i="6"/>
  <c r="G469" i="6" s="1"/>
  <c r="F468" i="6"/>
  <c r="G468" i="6" s="1"/>
  <c r="F467" i="6"/>
  <c r="G467" i="6" s="1"/>
  <c r="F466" i="6"/>
  <c r="G466" i="6" s="1"/>
  <c r="F465" i="6"/>
  <c r="G465" i="6" s="1"/>
  <c r="F464" i="6"/>
  <c r="G464" i="6" s="1"/>
  <c r="F463" i="6"/>
  <c r="G463" i="6" s="1"/>
  <c r="F462" i="6"/>
  <c r="G462" i="6" s="1"/>
  <c r="G454" i="6"/>
  <c r="F446" i="6"/>
  <c r="G446" i="6" s="1"/>
  <c r="F445" i="6"/>
  <c r="G445" i="6" s="1"/>
  <c r="F444" i="6"/>
  <c r="G444" i="6" s="1"/>
  <c r="F443" i="6"/>
  <c r="G443" i="6" s="1"/>
  <c r="F442" i="6"/>
  <c r="G442" i="6" s="1"/>
  <c r="F441" i="6"/>
  <c r="G441" i="6" s="1"/>
  <c r="F440" i="6"/>
  <c r="G440" i="6" s="1"/>
  <c r="F439" i="6"/>
  <c r="G439" i="6" s="1"/>
  <c r="F438" i="6"/>
  <c r="G438" i="6" s="1"/>
  <c r="F435" i="6"/>
  <c r="G435" i="6" s="1"/>
  <c r="F434" i="6"/>
  <c r="G434" i="6" s="1"/>
  <c r="F433" i="6"/>
  <c r="G433" i="6" s="1"/>
  <c r="F432" i="6"/>
  <c r="G432" i="6" s="1"/>
  <c r="F431" i="6"/>
  <c r="G431" i="6" s="1"/>
  <c r="F430" i="6"/>
  <c r="G430" i="6" s="1"/>
  <c r="F429" i="6"/>
  <c r="G429" i="6" s="1"/>
  <c r="F428" i="6"/>
  <c r="G428" i="6" s="1"/>
  <c r="F425" i="6"/>
  <c r="G425" i="6" s="1"/>
  <c r="F424" i="6"/>
  <c r="G424" i="6" s="1"/>
  <c r="F423" i="6"/>
  <c r="G423" i="6" s="1"/>
  <c r="F422" i="6"/>
  <c r="G422" i="6" s="1"/>
  <c r="F421" i="6"/>
  <c r="G421" i="6" s="1"/>
  <c r="F420" i="6"/>
  <c r="G420" i="6" s="1"/>
  <c r="F419" i="6"/>
  <c r="G419" i="6" s="1"/>
  <c r="F418" i="6"/>
  <c r="G418" i="6" s="1"/>
  <c r="F417" i="6"/>
  <c r="G417" i="6" s="1"/>
  <c r="F416" i="6"/>
  <c r="G416" i="6" s="1"/>
  <c r="F415" i="6"/>
  <c r="G415" i="6" s="1"/>
  <c r="F414" i="6"/>
  <c r="G414" i="6" s="1"/>
  <c r="F413" i="6"/>
  <c r="G413" i="6" s="1"/>
  <c r="F412" i="6"/>
  <c r="G412" i="6" s="1"/>
  <c r="G404" i="6"/>
  <c r="F396" i="6"/>
  <c r="G396" i="6" s="1"/>
  <c r="F395" i="6"/>
  <c r="G395" i="6" s="1"/>
  <c r="F394" i="6"/>
  <c r="G394" i="6" s="1"/>
  <c r="F393" i="6"/>
  <c r="G393" i="6" s="1"/>
  <c r="F392" i="6"/>
  <c r="G392" i="6" s="1"/>
  <c r="F391" i="6"/>
  <c r="G391" i="6" s="1"/>
  <c r="F390" i="6"/>
  <c r="G390" i="6" s="1"/>
  <c r="F389" i="6"/>
  <c r="G389" i="6" s="1"/>
  <c r="F388" i="6"/>
  <c r="G388" i="6" s="1"/>
  <c r="F385" i="6"/>
  <c r="G385" i="6" s="1"/>
  <c r="F384" i="6"/>
  <c r="G384" i="6" s="1"/>
  <c r="F383" i="6"/>
  <c r="G383" i="6" s="1"/>
  <c r="F382" i="6"/>
  <c r="G382" i="6" s="1"/>
  <c r="F381" i="6"/>
  <c r="G381" i="6" s="1"/>
  <c r="F380" i="6"/>
  <c r="G380" i="6" s="1"/>
  <c r="F379" i="6"/>
  <c r="G379" i="6" s="1"/>
  <c r="F378" i="6"/>
  <c r="G378" i="6" s="1"/>
  <c r="F375" i="6"/>
  <c r="G375" i="6" s="1"/>
  <c r="F374" i="6"/>
  <c r="G374" i="6" s="1"/>
  <c r="F373" i="6"/>
  <c r="G373" i="6" s="1"/>
  <c r="F372" i="6"/>
  <c r="G372" i="6" s="1"/>
  <c r="F371" i="6"/>
  <c r="G371" i="6" s="1"/>
  <c r="F370" i="6"/>
  <c r="G370" i="6" s="1"/>
  <c r="F369" i="6"/>
  <c r="G369" i="6" s="1"/>
  <c r="F368" i="6"/>
  <c r="G368" i="6" s="1"/>
  <c r="F367" i="6"/>
  <c r="G367" i="6" s="1"/>
  <c r="F366" i="6"/>
  <c r="G366" i="6" s="1"/>
  <c r="F365" i="6"/>
  <c r="G365" i="6" s="1"/>
  <c r="F364" i="6"/>
  <c r="G364" i="6" s="1"/>
  <c r="F363" i="6"/>
  <c r="G363" i="6" s="1"/>
  <c r="F362" i="6"/>
  <c r="G362" i="6" s="1"/>
  <c r="G354" i="6"/>
  <c r="F346" i="6"/>
  <c r="G346" i="6" s="1"/>
  <c r="F345" i="6"/>
  <c r="G345" i="6" s="1"/>
  <c r="F344" i="6"/>
  <c r="G344" i="6" s="1"/>
  <c r="F343" i="6"/>
  <c r="G343" i="6" s="1"/>
  <c r="F342" i="6"/>
  <c r="G342" i="6" s="1"/>
  <c r="F341" i="6"/>
  <c r="G341" i="6" s="1"/>
  <c r="F340" i="6"/>
  <c r="G340" i="6" s="1"/>
  <c r="F339" i="6"/>
  <c r="G339" i="6" s="1"/>
  <c r="F338" i="6"/>
  <c r="G338" i="6" s="1"/>
  <c r="F335" i="6"/>
  <c r="G335" i="6" s="1"/>
  <c r="F334" i="6"/>
  <c r="G334" i="6" s="1"/>
  <c r="F333" i="6"/>
  <c r="G333" i="6" s="1"/>
  <c r="F332" i="6"/>
  <c r="G332" i="6" s="1"/>
  <c r="F331" i="6"/>
  <c r="G331" i="6" s="1"/>
  <c r="F330" i="6"/>
  <c r="G330" i="6" s="1"/>
  <c r="F329" i="6"/>
  <c r="G329" i="6" s="1"/>
  <c r="F328" i="6"/>
  <c r="G328" i="6" s="1"/>
  <c r="F325" i="6"/>
  <c r="G325" i="6" s="1"/>
  <c r="F324" i="6"/>
  <c r="G324" i="6" s="1"/>
  <c r="F323" i="6"/>
  <c r="G323" i="6" s="1"/>
  <c r="F322" i="6"/>
  <c r="G322" i="6" s="1"/>
  <c r="F321" i="6"/>
  <c r="G321" i="6" s="1"/>
  <c r="F320" i="6"/>
  <c r="G320" i="6" s="1"/>
  <c r="F319" i="6"/>
  <c r="G319" i="6" s="1"/>
  <c r="F318" i="6"/>
  <c r="G318" i="6" s="1"/>
  <c r="F317" i="6"/>
  <c r="G317" i="6" s="1"/>
  <c r="F316" i="6"/>
  <c r="G316" i="6" s="1"/>
  <c r="F315" i="6"/>
  <c r="G315" i="6" s="1"/>
  <c r="F314" i="6"/>
  <c r="G314" i="6" s="1"/>
  <c r="F313" i="6"/>
  <c r="G313" i="6" s="1"/>
  <c r="F312" i="6"/>
  <c r="G312" i="6" s="1"/>
  <c r="G304" i="6"/>
  <c r="F296" i="6"/>
  <c r="G296" i="6" s="1"/>
  <c r="F295" i="6"/>
  <c r="G295" i="6" s="1"/>
  <c r="F294" i="6"/>
  <c r="G294" i="6" s="1"/>
  <c r="F293" i="6"/>
  <c r="G293" i="6" s="1"/>
  <c r="F292" i="6"/>
  <c r="G292" i="6" s="1"/>
  <c r="F291" i="6"/>
  <c r="G291" i="6" s="1"/>
  <c r="F290" i="6"/>
  <c r="G290" i="6" s="1"/>
  <c r="F289" i="6"/>
  <c r="G289" i="6" s="1"/>
  <c r="F288" i="6"/>
  <c r="G288" i="6" s="1"/>
  <c r="F285" i="6"/>
  <c r="G285" i="6" s="1"/>
  <c r="F284" i="6"/>
  <c r="G284" i="6" s="1"/>
  <c r="F283" i="6"/>
  <c r="G283" i="6" s="1"/>
  <c r="F282" i="6"/>
  <c r="G282" i="6" s="1"/>
  <c r="F281" i="6"/>
  <c r="G281" i="6" s="1"/>
  <c r="F280" i="6"/>
  <c r="G280" i="6" s="1"/>
  <c r="F279" i="6"/>
  <c r="G279" i="6" s="1"/>
  <c r="F278" i="6"/>
  <c r="G278" i="6" s="1"/>
  <c r="F275" i="6"/>
  <c r="G275" i="6" s="1"/>
  <c r="F274" i="6"/>
  <c r="G274" i="6" s="1"/>
  <c r="F273" i="6"/>
  <c r="G273" i="6" s="1"/>
  <c r="F272" i="6"/>
  <c r="G272" i="6" s="1"/>
  <c r="F271" i="6"/>
  <c r="G271" i="6" s="1"/>
  <c r="F270" i="6"/>
  <c r="G270" i="6" s="1"/>
  <c r="F269" i="6"/>
  <c r="G269" i="6" s="1"/>
  <c r="F268" i="6"/>
  <c r="G268" i="6" s="1"/>
  <c r="F267" i="6"/>
  <c r="G267" i="6" s="1"/>
  <c r="F266" i="6"/>
  <c r="G266" i="6" s="1"/>
  <c r="F265" i="6"/>
  <c r="G265" i="6" s="1"/>
  <c r="F264" i="6"/>
  <c r="G264" i="6" s="1"/>
  <c r="F263" i="6"/>
  <c r="G263" i="6" s="1"/>
  <c r="F262" i="6"/>
  <c r="G262" i="6" s="1"/>
  <c r="G254" i="6"/>
  <c r="F246" i="6"/>
  <c r="G246" i="6" s="1"/>
  <c r="F245" i="6"/>
  <c r="G245" i="6" s="1"/>
  <c r="F244" i="6"/>
  <c r="G244" i="6" s="1"/>
  <c r="F243" i="6"/>
  <c r="G243" i="6" s="1"/>
  <c r="F242" i="6"/>
  <c r="G242" i="6" s="1"/>
  <c r="F241" i="6"/>
  <c r="G241" i="6" s="1"/>
  <c r="F240" i="6"/>
  <c r="G240" i="6" s="1"/>
  <c r="F239" i="6"/>
  <c r="G239" i="6" s="1"/>
  <c r="F238" i="6"/>
  <c r="G238" i="6" s="1"/>
  <c r="F235" i="6"/>
  <c r="G235" i="6" s="1"/>
  <c r="F234" i="6"/>
  <c r="G234" i="6" s="1"/>
  <c r="F233" i="6"/>
  <c r="G233" i="6" s="1"/>
  <c r="F232" i="6"/>
  <c r="G232" i="6" s="1"/>
  <c r="F231" i="6"/>
  <c r="G231" i="6" s="1"/>
  <c r="F230" i="6"/>
  <c r="G230" i="6" s="1"/>
  <c r="F229" i="6"/>
  <c r="G229" i="6" s="1"/>
  <c r="F228" i="6"/>
  <c r="G228" i="6" s="1"/>
  <c r="F225" i="6"/>
  <c r="G225" i="6" s="1"/>
  <c r="F224" i="6"/>
  <c r="G224" i="6" s="1"/>
  <c r="F223" i="6"/>
  <c r="G223" i="6" s="1"/>
  <c r="F222" i="6"/>
  <c r="G222" i="6" s="1"/>
  <c r="F221" i="6"/>
  <c r="G221" i="6" s="1"/>
  <c r="F220" i="6"/>
  <c r="G220" i="6" s="1"/>
  <c r="F219" i="6"/>
  <c r="G219" i="6" s="1"/>
  <c r="F218" i="6"/>
  <c r="G218" i="6" s="1"/>
  <c r="F217" i="6"/>
  <c r="G217" i="6" s="1"/>
  <c r="F216" i="6"/>
  <c r="G216" i="6" s="1"/>
  <c r="F215" i="6"/>
  <c r="G215" i="6" s="1"/>
  <c r="F214" i="6"/>
  <c r="G214" i="6" s="1"/>
  <c r="F213" i="6"/>
  <c r="G213" i="6" s="1"/>
  <c r="F212" i="6"/>
  <c r="G212" i="6" s="1"/>
  <c r="G204" i="6"/>
  <c r="F196" i="6"/>
  <c r="G196" i="6" s="1"/>
  <c r="F195" i="6"/>
  <c r="G195" i="6" s="1"/>
  <c r="F194" i="6"/>
  <c r="G194" i="6" s="1"/>
  <c r="F193" i="6"/>
  <c r="G193" i="6" s="1"/>
  <c r="F192" i="6"/>
  <c r="G192" i="6" s="1"/>
  <c r="F191" i="6"/>
  <c r="G191" i="6" s="1"/>
  <c r="F190" i="6"/>
  <c r="G190" i="6" s="1"/>
  <c r="F189" i="6"/>
  <c r="G189" i="6" s="1"/>
  <c r="F188" i="6"/>
  <c r="G188" i="6" s="1"/>
  <c r="F185" i="6"/>
  <c r="G185" i="6" s="1"/>
  <c r="F184" i="6"/>
  <c r="G184" i="6" s="1"/>
  <c r="F183" i="6"/>
  <c r="G183" i="6" s="1"/>
  <c r="F182" i="6"/>
  <c r="G182" i="6" s="1"/>
  <c r="F181" i="6"/>
  <c r="G181" i="6" s="1"/>
  <c r="F180" i="6"/>
  <c r="G180" i="6" s="1"/>
  <c r="F179" i="6"/>
  <c r="G179" i="6" s="1"/>
  <c r="F178" i="6"/>
  <c r="G178" i="6" s="1"/>
  <c r="F175" i="6"/>
  <c r="G175" i="6" s="1"/>
  <c r="F174" i="6"/>
  <c r="G174" i="6" s="1"/>
  <c r="F173" i="6"/>
  <c r="G173" i="6" s="1"/>
  <c r="F172" i="6"/>
  <c r="G172" i="6" s="1"/>
  <c r="F171" i="6"/>
  <c r="G171" i="6" s="1"/>
  <c r="F170" i="6"/>
  <c r="G170" i="6" s="1"/>
  <c r="F169" i="6"/>
  <c r="G169" i="6" s="1"/>
  <c r="F168" i="6"/>
  <c r="G168" i="6" s="1"/>
  <c r="F167" i="6"/>
  <c r="G167" i="6" s="1"/>
  <c r="F166" i="6"/>
  <c r="G166" i="6" s="1"/>
  <c r="F165" i="6"/>
  <c r="G165" i="6" s="1"/>
  <c r="F164" i="6"/>
  <c r="G164" i="6" s="1"/>
  <c r="F163" i="6"/>
  <c r="G163" i="6" s="1"/>
  <c r="F162" i="6"/>
  <c r="G162" i="6" s="1"/>
  <c r="G154" i="6"/>
  <c r="F146" i="6"/>
  <c r="G146" i="6" s="1"/>
  <c r="F145" i="6"/>
  <c r="G145" i="6" s="1"/>
  <c r="F144" i="6"/>
  <c r="G144" i="6" s="1"/>
  <c r="F143" i="6"/>
  <c r="G143" i="6" s="1"/>
  <c r="F142" i="6"/>
  <c r="G142" i="6" s="1"/>
  <c r="F141" i="6"/>
  <c r="G141" i="6" s="1"/>
  <c r="F140" i="6"/>
  <c r="G140" i="6" s="1"/>
  <c r="F139" i="6"/>
  <c r="G139" i="6" s="1"/>
  <c r="F138" i="6"/>
  <c r="G138" i="6" s="1"/>
  <c r="F135" i="6"/>
  <c r="G135" i="6" s="1"/>
  <c r="F134" i="6"/>
  <c r="G134" i="6" s="1"/>
  <c r="F133" i="6"/>
  <c r="G133" i="6" s="1"/>
  <c r="F132" i="6"/>
  <c r="G132" i="6" s="1"/>
  <c r="F131" i="6"/>
  <c r="G131" i="6" s="1"/>
  <c r="F130" i="6"/>
  <c r="G130" i="6" s="1"/>
  <c r="F129" i="6"/>
  <c r="G129" i="6" s="1"/>
  <c r="F128" i="6"/>
  <c r="G128" i="6" s="1"/>
  <c r="F125" i="6"/>
  <c r="G125" i="6" s="1"/>
  <c r="F124" i="6"/>
  <c r="G124" i="6" s="1"/>
  <c r="F123" i="6"/>
  <c r="G123" i="6" s="1"/>
  <c r="F122" i="6"/>
  <c r="G122" i="6" s="1"/>
  <c r="F121" i="6"/>
  <c r="G121" i="6" s="1"/>
  <c r="F120" i="6"/>
  <c r="G120" i="6" s="1"/>
  <c r="F119" i="6"/>
  <c r="G119" i="6" s="1"/>
  <c r="F118" i="6"/>
  <c r="G118" i="6" s="1"/>
  <c r="F117" i="6"/>
  <c r="G117" i="6" s="1"/>
  <c r="F116" i="6"/>
  <c r="G116" i="6" s="1"/>
  <c r="F115" i="6"/>
  <c r="G115" i="6" s="1"/>
  <c r="F114" i="6"/>
  <c r="G114" i="6" s="1"/>
  <c r="F113" i="6"/>
  <c r="G113" i="6" s="1"/>
  <c r="F112" i="6"/>
  <c r="G112" i="6" s="1"/>
  <c r="G104" i="6"/>
  <c r="F96" i="6"/>
  <c r="G96" i="6" s="1"/>
  <c r="F95" i="6"/>
  <c r="G95" i="6" s="1"/>
  <c r="F94" i="6"/>
  <c r="G94" i="6" s="1"/>
  <c r="F93" i="6"/>
  <c r="G93" i="6" s="1"/>
  <c r="F92" i="6"/>
  <c r="G92" i="6" s="1"/>
  <c r="F91" i="6"/>
  <c r="G91" i="6" s="1"/>
  <c r="F90" i="6"/>
  <c r="G90" i="6" s="1"/>
  <c r="F89" i="6"/>
  <c r="G89" i="6" s="1"/>
  <c r="F88" i="6"/>
  <c r="G88" i="6" s="1"/>
  <c r="F85" i="6"/>
  <c r="G85" i="6" s="1"/>
  <c r="F84" i="6"/>
  <c r="G84" i="6" s="1"/>
  <c r="F83" i="6"/>
  <c r="G83" i="6" s="1"/>
  <c r="F82" i="6"/>
  <c r="G82" i="6" s="1"/>
  <c r="F81" i="6"/>
  <c r="G81" i="6" s="1"/>
  <c r="F80" i="6"/>
  <c r="G80" i="6" s="1"/>
  <c r="F79" i="6"/>
  <c r="G79" i="6" s="1"/>
  <c r="F78" i="6"/>
  <c r="G78" i="6" s="1"/>
  <c r="F75" i="6"/>
  <c r="G75" i="6" s="1"/>
  <c r="F74" i="6"/>
  <c r="G74" i="6" s="1"/>
  <c r="F73" i="6"/>
  <c r="G73" i="6" s="1"/>
  <c r="F72" i="6"/>
  <c r="G72" i="6" s="1"/>
  <c r="F71" i="6"/>
  <c r="G71" i="6" s="1"/>
  <c r="F70" i="6"/>
  <c r="G70" i="6" s="1"/>
  <c r="F69" i="6"/>
  <c r="G69" i="6" s="1"/>
  <c r="F68" i="6"/>
  <c r="G68" i="6" s="1"/>
  <c r="F67" i="6"/>
  <c r="G67" i="6" s="1"/>
  <c r="F66" i="6"/>
  <c r="G66" i="6" s="1"/>
  <c r="F65" i="6"/>
  <c r="G65" i="6" s="1"/>
  <c r="F64" i="6"/>
  <c r="G64" i="6" s="1"/>
  <c r="F63" i="6"/>
  <c r="G63" i="6" s="1"/>
  <c r="F62" i="6"/>
  <c r="G62" i="6" s="1"/>
  <c r="G54" i="6"/>
  <c r="G886" i="6" l="1"/>
  <c r="G1236" i="6"/>
  <c r="G686" i="6"/>
  <c r="G497" i="6"/>
  <c r="G797" i="6"/>
  <c r="G1136" i="6"/>
  <c r="G176" i="6"/>
  <c r="G197" i="6"/>
  <c r="G576" i="6"/>
  <c r="G297" i="6"/>
  <c r="G386" i="6"/>
  <c r="G697" i="6"/>
  <c r="G786" i="6"/>
  <c r="G897" i="6"/>
  <c r="G1097" i="6"/>
  <c r="G86" i="6"/>
  <c r="G286" i="6"/>
  <c r="G997" i="6"/>
  <c r="G1047" i="6"/>
  <c r="G97" i="6"/>
  <c r="G186" i="6"/>
  <c r="G397" i="6"/>
  <c r="G486" i="6"/>
  <c r="G1247" i="6"/>
  <c r="G1297" i="6"/>
  <c r="G1497" i="6"/>
  <c r="G586" i="6"/>
  <c r="G647" i="6"/>
  <c r="G1086" i="6"/>
  <c r="G1326" i="6"/>
  <c r="G1526" i="6"/>
  <c r="G1536" i="6"/>
  <c r="G1547" i="6"/>
  <c r="G1126" i="6"/>
  <c r="G1176" i="6"/>
  <c r="G1376" i="6"/>
  <c r="G1036" i="6"/>
  <c r="G1226" i="6"/>
  <c r="G1386" i="6"/>
  <c r="G1397" i="6"/>
  <c r="G1026" i="6"/>
  <c r="G1186" i="6"/>
  <c r="G1276" i="6"/>
  <c r="G1147" i="6"/>
  <c r="G1197" i="6"/>
  <c r="G1336" i="6"/>
  <c r="G1476" i="6"/>
  <c r="G1076" i="6"/>
  <c r="G1286" i="6"/>
  <c r="G1436" i="6"/>
  <c r="G1347" i="6"/>
  <c r="G1426" i="6"/>
  <c r="G1447" i="6"/>
  <c r="G1486" i="6"/>
  <c r="G597" i="6"/>
  <c r="G626" i="6"/>
  <c r="G536" i="6"/>
  <c r="G547" i="6"/>
  <c r="G636" i="6"/>
  <c r="G676" i="6"/>
  <c r="G726" i="6"/>
  <c r="G747" i="6"/>
  <c r="G776" i="6"/>
  <c r="G976" i="6"/>
  <c r="G526" i="6"/>
  <c r="G826" i="6"/>
  <c r="G847" i="6"/>
  <c r="G926" i="6"/>
  <c r="G936" i="6"/>
  <c r="G876" i="6"/>
  <c r="G836" i="6"/>
  <c r="G736" i="6"/>
  <c r="G947" i="6"/>
  <c r="G986" i="6"/>
  <c r="G447" i="6"/>
  <c r="G436" i="6"/>
  <c r="G476" i="6"/>
  <c r="G426" i="6"/>
  <c r="G376" i="6"/>
  <c r="G336" i="6"/>
  <c r="G326" i="6"/>
  <c r="G347" i="6"/>
  <c r="G276" i="6"/>
  <c r="G236" i="6"/>
  <c r="G247" i="6"/>
  <c r="G226" i="6"/>
  <c r="G147" i="6"/>
  <c r="G136" i="6"/>
  <c r="G126" i="6"/>
  <c r="G76" i="6"/>
  <c r="G899" i="6" l="1"/>
  <c r="G1099" i="6"/>
  <c r="G99" i="6"/>
  <c r="G799" i="6"/>
  <c r="G699" i="6"/>
  <c r="G1249" i="6"/>
  <c r="G599" i="6"/>
  <c r="G299" i="6"/>
  <c r="G399" i="6"/>
  <c r="G499" i="6"/>
  <c r="G1349" i="6"/>
  <c r="G1549" i="6"/>
  <c r="G1299" i="6"/>
  <c r="G1049" i="6"/>
  <c r="G1399" i="6"/>
  <c r="G649" i="6"/>
  <c r="G149" i="6"/>
  <c r="G549" i="6"/>
  <c r="G999" i="6"/>
  <c r="G1499" i="6"/>
  <c r="G1449" i="6"/>
  <c r="G199" i="6"/>
  <c r="G249" i="6"/>
  <c r="G349" i="6"/>
  <c r="G449" i="6"/>
  <c r="G949" i="6"/>
  <c r="G1149" i="6"/>
  <c r="G749" i="6"/>
  <c r="G849" i="6"/>
  <c r="G1199" i="6"/>
  <c r="E42" i="2"/>
  <c r="B42" i="2"/>
  <c r="B48" i="2"/>
  <c r="B47" i="2"/>
  <c r="B45" i="2"/>
  <c r="A18" i="2"/>
  <c r="E5" i="14" l="1"/>
  <c r="B1578" i="6"/>
  <c r="B1580" i="6"/>
  <c r="B1582" i="6"/>
  <c r="B1584" i="6"/>
  <c r="B1581" i="6"/>
  <c r="B1579" i="6"/>
  <c r="B1585" i="6"/>
  <c r="B1583" i="6"/>
  <c r="E277" i="14"/>
  <c r="E281" i="14"/>
  <c r="E284" i="14"/>
  <c r="E278" i="14"/>
  <c r="E282" i="14"/>
  <c r="E280" i="14"/>
  <c r="E279" i="14"/>
  <c r="E283" i="14"/>
  <c r="E423" i="14"/>
  <c r="E419" i="14"/>
  <c r="E415" i="14"/>
  <c r="E411" i="14"/>
  <c r="E407" i="14"/>
  <c r="E403" i="14"/>
  <c r="E399" i="14"/>
  <c r="E395" i="14"/>
  <c r="E391" i="14"/>
  <c r="E387" i="14"/>
  <c r="E383" i="14"/>
  <c r="E379" i="14"/>
  <c r="E375" i="14"/>
  <c r="E371" i="14"/>
  <c r="E367" i="14"/>
  <c r="E363" i="14"/>
  <c r="E359" i="14"/>
  <c r="E355" i="14"/>
  <c r="E351" i="14"/>
  <c r="E347" i="14"/>
  <c r="E343" i="14"/>
  <c r="E339" i="14"/>
  <c r="E335" i="14"/>
  <c r="E331" i="14"/>
  <c r="E327" i="14"/>
  <c r="E323" i="14"/>
  <c r="E319" i="14"/>
  <c r="E311" i="14"/>
  <c r="B1213" i="6" s="1"/>
  <c r="E307" i="14"/>
  <c r="E303" i="14"/>
  <c r="E299" i="14"/>
  <c r="E295" i="14"/>
  <c r="E291" i="14"/>
  <c r="E287" i="14"/>
  <c r="E275" i="14"/>
  <c r="E270" i="14"/>
  <c r="E266" i="14"/>
  <c r="E262" i="14"/>
  <c r="E258" i="14"/>
  <c r="E254" i="14"/>
  <c r="B162" i="6" s="1"/>
  <c r="E250" i="14"/>
  <c r="E424" i="14"/>
  <c r="E418" i="14"/>
  <c r="E413" i="14"/>
  <c r="E408" i="14"/>
  <c r="E402" i="14"/>
  <c r="E397" i="14"/>
  <c r="E392" i="14"/>
  <c r="E386" i="14"/>
  <c r="E381" i="14"/>
  <c r="E376" i="14"/>
  <c r="E370" i="14"/>
  <c r="E422" i="14"/>
  <c r="E417" i="14"/>
  <c r="E412" i="14"/>
  <c r="E406" i="14"/>
  <c r="E401" i="14"/>
  <c r="E396" i="14"/>
  <c r="E390" i="14"/>
  <c r="E385" i="14"/>
  <c r="E380" i="14"/>
  <c r="E374" i="14"/>
  <c r="E369" i="14"/>
  <c r="E364" i="14"/>
  <c r="E358" i="14"/>
  <c r="E353" i="14"/>
  <c r="E348" i="14"/>
  <c r="E342" i="14"/>
  <c r="E337" i="14"/>
  <c r="E332" i="14"/>
  <c r="E326" i="14"/>
  <c r="E321" i="14"/>
  <c r="E316" i="14"/>
  <c r="E312" i="14"/>
  <c r="E306" i="14"/>
  <c r="E301" i="14"/>
  <c r="E296" i="14"/>
  <c r="E290" i="14"/>
  <c r="E285" i="14"/>
  <c r="E271" i="14"/>
  <c r="E265" i="14"/>
  <c r="E260" i="14"/>
  <c r="E255" i="14"/>
  <c r="B1268" i="6" s="1"/>
  <c r="E249" i="14"/>
  <c r="E245" i="14"/>
  <c r="E241" i="14"/>
  <c r="E237" i="14"/>
  <c r="E233" i="14"/>
  <c r="E229" i="14"/>
  <c r="E225" i="14"/>
  <c r="E221" i="14"/>
  <c r="E217" i="14"/>
  <c r="B812" i="6" s="1"/>
  <c r="E213" i="14"/>
  <c r="E209" i="14"/>
  <c r="E204" i="14"/>
  <c r="E200" i="14"/>
  <c r="E196" i="14"/>
  <c r="E192" i="14"/>
  <c r="E188" i="14"/>
  <c r="E184" i="14"/>
  <c r="E180" i="14"/>
  <c r="E176" i="14"/>
  <c r="E172" i="14"/>
  <c r="E168" i="14"/>
  <c r="B412" i="6" s="1"/>
  <c r="E164" i="14"/>
  <c r="E160" i="14"/>
  <c r="E156" i="14"/>
  <c r="E152" i="14"/>
  <c r="E148" i="14"/>
  <c r="E144" i="14"/>
  <c r="E140" i="14"/>
  <c r="B262" i="6" s="1"/>
  <c r="E136" i="14"/>
  <c r="E132" i="14"/>
  <c r="E128" i="14"/>
  <c r="B1362" i="6" s="1"/>
  <c r="E124" i="14"/>
  <c r="E120" i="14"/>
  <c r="E116" i="14"/>
  <c r="E112" i="14"/>
  <c r="E108" i="14"/>
  <c r="E104" i="14"/>
  <c r="E100" i="14"/>
  <c r="E96" i="14"/>
  <c r="E92" i="14"/>
  <c r="E88" i="14"/>
  <c r="E84" i="14"/>
  <c r="E80" i="14"/>
  <c r="E76" i="14"/>
  <c r="E72" i="14"/>
  <c r="E68" i="14"/>
  <c r="E64" i="14"/>
  <c r="E60" i="14"/>
  <c r="E56" i="14"/>
  <c r="E52" i="14"/>
  <c r="E48" i="14"/>
  <c r="E44" i="14"/>
  <c r="E40" i="14"/>
  <c r="E36" i="14"/>
  <c r="E32" i="14"/>
  <c r="E28" i="14"/>
  <c r="E23" i="14"/>
  <c r="E19" i="14"/>
  <c r="E15" i="14"/>
  <c r="E10" i="14"/>
  <c r="E6" i="14"/>
  <c r="E425" i="14"/>
  <c r="E420" i="14"/>
  <c r="E404" i="14"/>
  <c r="E388" i="14"/>
  <c r="E372" i="14"/>
  <c r="E356" i="14"/>
  <c r="E345" i="14"/>
  <c r="E329" i="14"/>
  <c r="E421" i="14"/>
  <c r="E416" i="14"/>
  <c r="E410" i="14"/>
  <c r="E405" i="14"/>
  <c r="E400" i="14"/>
  <c r="E394" i="14"/>
  <c r="E389" i="14"/>
  <c r="E384" i="14"/>
  <c r="E378" i="14"/>
  <c r="E373" i="14"/>
  <c r="E368" i="14"/>
  <c r="E362" i="14"/>
  <c r="E357" i="14"/>
  <c r="E352" i="14"/>
  <c r="E346" i="14"/>
  <c r="E341" i="14"/>
  <c r="E336" i="14"/>
  <c r="E330" i="14"/>
  <c r="E325" i="14"/>
  <c r="E320" i="14"/>
  <c r="E310" i="14"/>
  <c r="B1262" i="6" s="1"/>
  <c r="E305" i="14"/>
  <c r="E300" i="14"/>
  <c r="E294" i="14"/>
  <c r="E289" i="14"/>
  <c r="E276" i="14"/>
  <c r="B212" i="6" s="1"/>
  <c r="E269" i="14"/>
  <c r="E264" i="14"/>
  <c r="E259" i="14"/>
  <c r="E253" i="14"/>
  <c r="E248" i="14"/>
  <c r="E244" i="14"/>
  <c r="E240" i="14"/>
  <c r="E236" i="14"/>
  <c r="E232" i="14"/>
  <c r="E228" i="14"/>
  <c r="E224" i="14"/>
  <c r="E220" i="14"/>
  <c r="E216" i="14"/>
  <c r="E212" i="14"/>
  <c r="E207" i="14"/>
  <c r="E203" i="14"/>
  <c r="E199" i="14"/>
  <c r="E195" i="14"/>
  <c r="E191" i="14"/>
  <c r="E187" i="14"/>
  <c r="E183" i="14"/>
  <c r="E179" i="14"/>
  <c r="E175" i="14"/>
  <c r="E171" i="14"/>
  <c r="E167" i="14"/>
  <c r="E163" i="14"/>
  <c r="E159" i="14"/>
  <c r="E155" i="14"/>
  <c r="E151" i="14"/>
  <c r="E147" i="14"/>
  <c r="E143" i="14"/>
  <c r="E139" i="14"/>
  <c r="E135" i="14"/>
  <c r="E131" i="14"/>
  <c r="E127" i="14"/>
  <c r="E123" i="14"/>
  <c r="E119" i="14"/>
  <c r="B112" i="6" s="1"/>
  <c r="E115" i="14"/>
  <c r="E111" i="14"/>
  <c r="E107" i="14"/>
  <c r="E103" i="14"/>
  <c r="E99" i="14"/>
  <c r="E95" i="14"/>
  <c r="E91" i="14"/>
  <c r="E87" i="14"/>
  <c r="E83" i="14"/>
  <c r="E79" i="14"/>
  <c r="E75" i="14"/>
  <c r="E71" i="14"/>
  <c r="E67" i="14"/>
  <c r="E63" i="14"/>
  <c r="E59" i="14"/>
  <c r="E55" i="14"/>
  <c r="E51" i="14"/>
  <c r="E47" i="14"/>
  <c r="E43" i="14"/>
  <c r="E35" i="14"/>
  <c r="E31" i="14"/>
  <c r="B312" i="6" s="1"/>
  <c r="E27" i="14"/>
  <c r="E22" i="14"/>
  <c r="B741" i="6" s="1"/>
  <c r="E18" i="14"/>
  <c r="E14" i="14"/>
  <c r="E9" i="14"/>
  <c r="E409" i="14"/>
  <c r="E393" i="14"/>
  <c r="E377" i="14"/>
  <c r="E361" i="14"/>
  <c r="E340" i="14"/>
  <c r="E324" i="14"/>
  <c r="E414" i="14"/>
  <c r="E398" i="14"/>
  <c r="E382" i="14"/>
  <c r="E366" i="14"/>
  <c r="E350" i="14"/>
  <c r="E334" i="14"/>
  <c r="E318" i="14"/>
  <c r="E360" i="14"/>
  <c r="E338" i="14"/>
  <c r="E317" i="14"/>
  <c r="E309" i="14"/>
  <c r="E298" i="14"/>
  <c r="E288" i="14"/>
  <c r="E268" i="14"/>
  <c r="E257" i="14"/>
  <c r="E247" i="14"/>
  <c r="E239" i="14"/>
  <c r="E231" i="14"/>
  <c r="E223" i="14"/>
  <c r="E215" i="14"/>
  <c r="E206" i="14"/>
  <c r="E198" i="14"/>
  <c r="E190" i="14"/>
  <c r="E182" i="14"/>
  <c r="E174" i="14"/>
  <c r="E166" i="14"/>
  <c r="E158" i="14"/>
  <c r="E150" i="14"/>
  <c r="E142" i="14"/>
  <c r="E134" i="14"/>
  <c r="E126" i="14"/>
  <c r="B62" i="6" s="1"/>
  <c r="E118" i="14"/>
  <c r="E110" i="14"/>
  <c r="E102" i="14"/>
  <c r="E94" i="14"/>
  <c r="E86" i="14"/>
  <c r="E78" i="14"/>
  <c r="E70" i="14"/>
  <c r="E62" i="14"/>
  <c r="E54" i="14"/>
  <c r="E46" i="14"/>
  <c r="E33" i="14"/>
  <c r="E24" i="14"/>
  <c r="E16" i="14"/>
  <c r="E7" i="14"/>
  <c r="E13" i="14"/>
  <c r="E354" i="14"/>
  <c r="E333" i="14"/>
  <c r="E308" i="14"/>
  <c r="E297" i="14"/>
  <c r="E286" i="14"/>
  <c r="E267" i="14"/>
  <c r="E256" i="14"/>
  <c r="E246" i="14"/>
  <c r="E238" i="14"/>
  <c r="E230" i="14"/>
  <c r="E222" i="14"/>
  <c r="E214" i="14"/>
  <c r="E205" i="14"/>
  <c r="E197" i="14"/>
  <c r="E189" i="14"/>
  <c r="E181" i="14"/>
  <c r="E173" i="14"/>
  <c r="E165" i="14"/>
  <c r="E157" i="14"/>
  <c r="E149" i="14"/>
  <c r="E141" i="14"/>
  <c r="E133" i="14"/>
  <c r="E125" i="14"/>
  <c r="E117" i="14"/>
  <c r="E109" i="14"/>
  <c r="E101" i="14"/>
  <c r="E93" i="14"/>
  <c r="E85" i="14"/>
  <c r="E77" i="14"/>
  <c r="E69" i="14"/>
  <c r="E61" i="14"/>
  <c r="E53" i="14"/>
  <c r="E45" i="14"/>
  <c r="E38" i="14"/>
  <c r="E30" i="14"/>
  <c r="E21" i="14"/>
  <c r="E349" i="14"/>
  <c r="E328" i="14"/>
  <c r="E314" i="14"/>
  <c r="B1312" i="6" s="1"/>
  <c r="E304" i="14"/>
  <c r="E293" i="14"/>
  <c r="E274" i="14"/>
  <c r="E263" i="14"/>
  <c r="E252" i="14"/>
  <c r="E243" i="14"/>
  <c r="E235" i="14"/>
  <c r="E227" i="14"/>
  <c r="E219" i="14"/>
  <c r="E211" i="14"/>
  <c r="E202" i="14"/>
  <c r="E194" i="14"/>
  <c r="E186" i="14"/>
  <c r="E178" i="14"/>
  <c r="E170" i="14"/>
  <c r="E162" i="14"/>
  <c r="E154" i="14"/>
  <c r="E146" i="14"/>
  <c r="E138" i="14"/>
  <c r="B1267" i="6" s="1"/>
  <c r="E130" i="14"/>
  <c r="E122" i="14"/>
  <c r="E114" i="14"/>
  <c r="E106" i="14"/>
  <c r="E98" i="14"/>
  <c r="E90" i="14"/>
  <c r="E82" i="14"/>
  <c r="E74" i="14"/>
  <c r="E66" i="14"/>
  <c r="E58" i="14"/>
  <c r="E50" i="14"/>
  <c r="E42" i="14"/>
  <c r="E37" i="14"/>
  <c r="E29" i="14"/>
  <c r="E20" i="14"/>
  <c r="B588" i="6" s="1"/>
  <c r="E11" i="14"/>
  <c r="E17" i="14"/>
  <c r="E365" i="14"/>
  <c r="B63" i="6" s="1"/>
  <c r="E344" i="14"/>
  <c r="E322" i="14"/>
  <c r="E313" i="14"/>
  <c r="E302" i="14"/>
  <c r="E292" i="14"/>
  <c r="E273" i="14"/>
  <c r="E261" i="14"/>
  <c r="E251" i="14"/>
  <c r="E242" i="14"/>
  <c r="E234" i="14"/>
  <c r="B1364" i="6" s="1"/>
  <c r="E226" i="14"/>
  <c r="E218" i="14"/>
  <c r="E210" i="14"/>
  <c r="B1269" i="6" s="1"/>
  <c r="E201" i="14"/>
  <c r="E193" i="14"/>
  <c r="E185" i="14"/>
  <c r="E177" i="14"/>
  <c r="E169" i="14"/>
  <c r="E161" i="14"/>
  <c r="E153" i="14"/>
  <c r="B362" i="6" s="1"/>
  <c r="E145" i="14"/>
  <c r="E137" i="14"/>
  <c r="E129" i="14"/>
  <c r="E121" i="14"/>
  <c r="E113" i="14"/>
  <c r="E105" i="14"/>
  <c r="B1212" i="6" s="1"/>
  <c r="E97" i="14"/>
  <c r="E89" i="14"/>
  <c r="E81" i="14"/>
  <c r="E73" i="14"/>
  <c r="E65" i="14"/>
  <c r="E57" i="14"/>
  <c r="E49" i="14"/>
  <c r="E41" i="14"/>
  <c r="E34" i="14"/>
  <c r="E25" i="14"/>
  <c r="E8" i="14"/>
  <c r="B31" i="6"/>
  <c r="B579" i="6"/>
  <c r="B1382" i="6"/>
  <c r="B129" i="6"/>
  <c r="E39" i="14"/>
  <c r="B285" i="6"/>
  <c r="B385" i="6"/>
  <c r="B485" i="6"/>
  <c r="B83" i="6"/>
  <c r="B32" i="6"/>
  <c r="B82" i="6"/>
  <c r="B582" i="6"/>
  <c r="B783" i="6"/>
  <c r="B933" i="6"/>
  <c r="B983" i="6"/>
  <c r="B1033" i="6"/>
  <c r="B1083" i="6"/>
  <c r="B1133" i="6"/>
  <c r="B1233" i="6"/>
  <c r="B1332" i="6"/>
  <c r="B1482" i="6"/>
  <c r="B282" i="6"/>
  <c r="B382" i="6"/>
  <c r="B484" i="6"/>
  <c r="B684" i="6"/>
  <c r="B132" i="6"/>
  <c r="B182" i="6"/>
  <c r="B232" i="6"/>
  <c r="B333" i="6"/>
  <c r="B432" i="6"/>
  <c r="B530" i="6"/>
  <c r="B631" i="6"/>
  <c r="B730" i="6"/>
  <c r="B831" i="6"/>
  <c r="B881" i="6"/>
  <c r="B1180" i="6"/>
  <c r="B1285" i="6"/>
  <c r="B1435" i="6"/>
  <c r="B1534" i="6"/>
  <c r="B685" i="6"/>
  <c r="B784" i="6"/>
  <c r="B934" i="6"/>
  <c r="B984" i="6"/>
  <c r="B1034" i="6"/>
  <c r="B1084" i="6"/>
  <c r="B1134" i="6"/>
  <c r="B1234" i="6"/>
  <c r="B1329" i="6"/>
  <c r="B1379" i="6"/>
  <c r="B1479" i="6"/>
  <c r="B179" i="6"/>
  <c r="B229" i="6"/>
  <c r="B328" i="6"/>
  <c r="B429" i="6"/>
  <c r="B535" i="6"/>
  <c r="B634" i="6"/>
  <c r="B735" i="6"/>
  <c r="B834" i="6"/>
  <c r="B884" i="6"/>
  <c r="B1185" i="6"/>
  <c r="B1432" i="6"/>
  <c r="B1533" i="6"/>
  <c r="B79" i="6"/>
  <c r="B583" i="6"/>
  <c r="B1384" i="6"/>
  <c r="B29" i="6"/>
  <c r="B133" i="6"/>
  <c r="B279" i="6"/>
  <c r="B379" i="6"/>
  <c r="B478" i="6"/>
  <c r="B1279" i="6"/>
  <c r="B85" i="6"/>
  <c r="B34" i="6"/>
  <c r="B84" i="6"/>
  <c r="B584" i="6"/>
  <c r="B785" i="6"/>
  <c r="B935" i="6"/>
  <c r="B985" i="6"/>
  <c r="B1035" i="6"/>
  <c r="B1085" i="6"/>
  <c r="B1135" i="6"/>
  <c r="B1235" i="6"/>
  <c r="B1334" i="6"/>
  <c r="B1484" i="6"/>
  <c r="B284" i="6"/>
  <c r="B384" i="6"/>
  <c r="B678" i="6"/>
  <c r="E315" i="14"/>
  <c r="B512" i="6" s="1"/>
  <c r="B134" i="6"/>
  <c r="B184" i="6"/>
  <c r="B234" i="6"/>
  <c r="B335" i="6"/>
  <c r="B434" i="6"/>
  <c r="B532" i="6"/>
  <c r="B633" i="6"/>
  <c r="B732" i="6"/>
  <c r="B833" i="6"/>
  <c r="B883" i="6"/>
  <c r="B1182" i="6"/>
  <c r="B1429" i="6"/>
  <c r="B1528" i="6"/>
  <c r="B679" i="6"/>
  <c r="B778" i="6"/>
  <c r="B928" i="6"/>
  <c r="B978" i="6"/>
  <c r="B1028" i="6"/>
  <c r="B1078" i="6"/>
  <c r="B1128" i="6"/>
  <c r="B1228" i="6"/>
  <c r="B1278" i="6"/>
  <c r="B1331" i="6"/>
  <c r="B1381" i="6"/>
  <c r="B1481" i="6"/>
  <c r="B181" i="6"/>
  <c r="B231" i="6"/>
  <c r="B330" i="6"/>
  <c r="B431" i="6"/>
  <c r="B529" i="6"/>
  <c r="B628" i="6"/>
  <c r="B729" i="6"/>
  <c r="B828" i="6"/>
  <c r="B878" i="6"/>
  <c r="B1179" i="6"/>
  <c r="B1284" i="6"/>
  <c r="B1434" i="6"/>
  <c r="B1535" i="6"/>
  <c r="B131" i="6"/>
  <c r="B1378" i="6"/>
  <c r="B35" i="6"/>
  <c r="B581" i="6"/>
  <c r="B281" i="6"/>
  <c r="B381" i="6"/>
  <c r="B480" i="6"/>
  <c r="B1281" i="6"/>
  <c r="B28" i="6"/>
  <c r="B78" i="6"/>
  <c r="B578" i="6"/>
  <c r="B779" i="6"/>
  <c r="B929" i="6"/>
  <c r="B979" i="6"/>
  <c r="B1029" i="6"/>
  <c r="B1079" i="6"/>
  <c r="B1129" i="6"/>
  <c r="B1229" i="6"/>
  <c r="B1328" i="6"/>
  <c r="B1478" i="6"/>
  <c r="B278" i="6"/>
  <c r="B378" i="6"/>
  <c r="B479" i="6"/>
  <c r="B680" i="6"/>
  <c r="B128" i="6"/>
  <c r="B178" i="6"/>
  <c r="B228" i="6"/>
  <c r="B329" i="6"/>
  <c r="B428" i="6"/>
  <c r="B483" i="6"/>
  <c r="B534" i="6"/>
  <c r="B635" i="6"/>
  <c r="B734" i="6"/>
  <c r="B835" i="6"/>
  <c r="B885" i="6"/>
  <c r="B1184" i="6"/>
  <c r="B1431" i="6"/>
  <c r="B1530" i="6"/>
  <c r="B681" i="6"/>
  <c r="B780" i="6"/>
  <c r="B930" i="6"/>
  <c r="B980" i="6"/>
  <c r="B1030" i="6"/>
  <c r="B1080" i="6"/>
  <c r="B1130" i="6"/>
  <c r="B1230" i="6"/>
  <c r="B1280" i="6"/>
  <c r="B1333" i="6"/>
  <c r="B1383" i="6"/>
  <c r="B1483" i="6"/>
  <c r="B183" i="6"/>
  <c r="B233" i="6"/>
  <c r="B332" i="6"/>
  <c r="B433" i="6"/>
  <c r="B531" i="6"/>
  <c r="B630" i="6"/>
  <c r="B731" i="6"/>
  <c r="B830" i="6"/>
  <c r="B880" i="6"/>
  <c r="B1181" i="6"/>
  <c r="B1428" i="6"/>
  <c r="B1529" i="6"/>
  <c r="B135" i="6"/>
  <c r="B1380" i="6"/>
  <c r="B81" i="6"/>
  <c r="B585" i="6"/>
  <c r="B283" i="6"/>
  <c r="B383" i="6"/>
  <c r="B482" i="6"/>
  <c r="B33" i="6"/>
  <c r="B30" i="6"/>
  <c r="B80" i="6"/>
  <c r="B580" i="6"/>
  <c r="B781" i="6"/>
  <c r="B931" i="6"/>
  <c r="B981" i="6"/>
  <c r="B1031" i="6"/>
  <c r="B1081" i="6"/>
  <c r="B1131" i="6"/>
  <c r="B1231" i="6"/>
  <c r="B1330" i="6"/>
  <c r="B1480" i="6"/>
  <c r="B280" i="6"/>
  <c r="B380" i="6"/>
  <c r="B481" i="6"/>
  <c r="B682" i="6"/>
  <c r="B130" i="6"/>
  <c r="B180" i="6"/>
  <c r="B230" i="6"/>
  <c r="B331" i="6"/>
  <c r="B430" i="6"/>
  <c r="B528" i="6"/>
  <c r="B629" i="6"/>
  <c r="B728" i="6"/>
  <c r="B829" i="6"/>
  <c r="B879" i="6"/>
  <c r="B1178" i="6"/>
  <c r="B1283" i="6"/>
  <c r="B1433" i="6"/>
  <c r="B1532" i="6"/>
  <c r="B683" i="6"/>
  <c r="B782" i="6"/>
  <c r="B932" i="6"/>
  <c r="B982" i="6"/>
  <c r="B1032" i="6"/>
  <c r="B1082" i="6"/>
  <c r="B1132" i="6"/>
  <c r="B1232" i="6"/>
  <c r="B1282" i="6"/>
  <c r="B1335" i="6"/>
  <c r="B1385" i="6"/>
  <c r="B1485" i="6"/>
  <c r="B185" i="6"/>
  <c r="B235" i="6"/>
  <c r="B334" i="6"/>
  <c r="B435" i="6"/>
  <c r="B533" i="6"/>
  <c r="B632" i="6"/>
  <c r="B733" i="6"/>
  <c r="B832" i="6"/>
  <c r="B882" i="6"/>
  <c r="B1183" i="6"/>
  <c r="B1430" i="6"/>
  <c r="B1531" i="6"/>
  <c r="C11" i="8"/>
  <c r="D24" i="8" l="1"/>
  <c r="D18" i="8"/>
  <c r="D14" i="8"/>
  <c r="D27" i="8"/>
  <c r="D25" i="8"/>
  <c r="D23" i="8"/>
  <c r="D21" i="8"/>
  <c r="D19" i="8"/>
  <c r="D17" i="8"/>
  <c r="D15" i="8"/>
  <c r="D13" i="8"/>
  <c r="D22" i="8"/>
  <c r="D26" i="8"/>
  <c r="D20" i="8"/>
  <c r="D16" i="8"/>
  <c r="D12" i="8"/>
  <c r="D28" i="8"/>
  <c r="D30" i="8"/>
  <c r="D32" i="8"/>
  <c r="D34" i="8"/>
  <c r="D29" i="8"/>
  <c r="D31" i="8"/>
  <c r="D33" i="8"/>
  <c r="B1266" i="6"/>
  <c r="B1217" i="6"/>
  <c r="B1290" i="6"/>
  <c r="B1240" i="6"/>
  <c r="B738" i="6"/>
  <c r="B688" i="6"/>
  <c r="B638" i="6"/>
  <c r="B1513" i="6"/>
  <c r="B862" i="6"/>
  <c r="B1112" i="6"/>
  <c r="B1062" i="6"/>
  <c r="B1012" i="6"/>
  <c r="B962" i="6"/>
  <c r="B1439" i="6"/>
  <c r="B1238" i="6"/>
  <c r="B889" i="6"/>
  <c r="B839" i="6"/>
  <c r="B390" i="6"/>
  <c r="B1139" i="6"/>
  <c r="B1089" i="6"/>
  <c r="B1039" i="6"/>
  <c r="B989" i="6"/>
  <c r="B939" i="6"/>
  <c r="B789" i="6"/>
  <c r="B1539" i="6"/>
  <c r="B1189" i="6"/>
  <c r="B439" i="6"/>
  <c r="B239" i="6"/>
  <c r="B189" i="6"/>
  <c r="B88" i="6"/>
  <c r="B1389" i="6"/>
  <c r="B138" i="6"/>
  <c r="B38" i="6"/>
  <c r="B289" i="6"/>
  <c r="B1489" i="6"/>
  <c r="B1339" i="6"/>
  <c r="B1288" i="6"/>
  <c r="B1215" i="6"/>
  <c r="B1264" i="6"/>
  <c r="B1214" i="6"/>
  <c r="B1263" i="6"/>
  <c r="B1412" i="6"/>
  <c r="B912" i="6"/>
  <c r="B1162" i="6"/>
  <c r="B1414" i="6"/>
  <c r="B965" i="6"/>
  <c r="B1164" i="6"/>
  <c r="B1014" i="6"/>
  <c r="B1114" i="6"/>
  <c r="B1065" i="6"/>
  <c r="B864" i="6"/>
  <c r="B914" i="6"/>
  <c r="B639" i="6"/>
  <c r="B739" i="6"/>
  <c r="B689" i="6"/>
  <c r="B1464" i="6"/>
  <c r="B1515" i="6"/>
  <c r="B1462" i="6"/>
  <c r="B1512" i="6"/>
  <c r="B562" i="6"/>
  <c r="B462" i="6"/>
  <c r="B1064" i="6"/>
  <c r="B964" i="6"/>
  <c r="B1289" i="6"/>
  <c r="B1138" i="6"/>
  <c r="B1088" i="6"/>
  <c r="B1038" i="6"/>
  <c r="B988" i="6"/>
  <c r="B938" i="6"/>
  <c r="B788" i="6"/>
  <c r="B288" i="6"/>
  <c r="B1538" i="6"/>
  <c r="B1239" i="6"/>
  <c r="B1188" i="6"/>
  <c r="B1488" i="6"/>
  <c r="B1388" i="6"/>
  <c r="B1338" i="6"/>
  <c r="B488" i="6"/>
  <c r="B139" i="6"/>
  <c r="B838" i="6"/>
  <c r="B538" i="6"/>
  <c r="B438" i="6"/>
  <c r="B1438" i="6"/>
  <c r="B389" i="6"/>
  <c r="B188" i="6"/>
  <c r="B39" i="6"/>
  <c r="B238" i="6"/>
  <c r="B89" i="6"/>
  <c r="B338" i="6"/>
  <c r="B888" i="6"/>
  <c r="B662" i="6"/>
  <c r="B612" i="6"/>
  <c r="B712" i="6"/>
  <c r="B1265" i="6"/>
  <c r="B1216" i="6"/>
  <c r="B12" i="6"/>
  <c r="B1413" i="6"/>
  <c r="B863" i="6"/>
  <c r="B1113" i="6"/>
  <c r="B1063" i="6"/>
  <c r="B1013" i="6"/>
  <c r="B963" i="6"/>
  <c r="B913" i="6"/>
  <c r="B1365" i="6"/>
  <c r="B1163" i="6"/>
  <c r="B1363" i="6"/>
  <c r="B1514" i="6"/>
  <c r="B1463" i="6"/>
  <c r="B690" i="6"/>
  <c r="B640" i="6"/>
  <c r="B388" i="6"/>
  <c r="B40" i="6"/>
  <c r="B740" i="6"/>
  <c r="B90" i="6"/>
  <c r="B140" i="6"/>
  <c r="C48" i="8"/>
  <c r="C1" i="5"/>
  <c r="C1" i="4"/>
  <c r="E37" i="8" l="1"/>
  <c r="E38" i="8"/>
  <c r="E39" i="8"/>
  <c r="E27" i="8"/>
  <c r="E25" i="8"/>
  <c r="E23" i="8"/>
  <c r="E21" i="8"/>
  <c r="E19" i="8"/>
  <c r="E17" i="8"/>
  <c r="E15" i="8"/>
  <c r="E13" i="8"/>
  <c r="E26" i="8"/>
  <c r="E24" i="8"/>
  <c r="E22" i="8"/>
  <c r="E20" i="8"/>
  <c r="E18" i="8"/>
  <c r="E16" i="8"/>
  <c r="E14" i="8"/>
  <c r="E12" i="8"/>
  <c r="E28" i="8"/>
  <c r="E30" i="8"/>
  <c r="E32" i="8"/>
  <c r="E34" i="8"/>
  <c r="E31" i="8"/>
  <c r="E29" i="8"/>
  <c r="E33" i="8"/>
  <c r="E48" i="2"/>
  <c r="E47" i="2"/>
  <c r="E45" i="2"/>
  <c r="C10" i="2"/>
  <c r="C9" i="2"/>
  <c r="C8" i="2"/>
  <c r="C7" i="2"/>
  <c r="C6" i="2"/>
  <c r="C5" i="2"/>
  <c r="C4" i="2"/>
  <c r="C3" i="2"/>
  <c r="C2" i="2"/>
  <c r="C1" i="2"/>
  <c r="F12" i="6" l="1"/>
  <c r="F28" i="6"/>
  <c r="F29" i="6"/>
  <c r="F30" i="6"/>
  <c r="F31" i="6"/>
  <c r="F14" i="6"/>
  <c r="F15" i="6"/>
  <c r="F46" i="6" l="1"/>
  <c r="G46" i="6" s="1"/>
  <c r="F45" i="6"/>
  <c r="G45" i="6" s="1"/>
  <c r="F44" i="6"/>
  <c r="G44" i="6" s="1"/>
  <c r="F43" i="6"/>
  <c r="G43" i="6" s="1"/>
  <c r="F42" i="6"/>
  <c r="G42" i="6" s="1"/>
  <c r="F41" i="6"/>
  <c r="G41" i="6" s="1"/>
  <c r="F40" i="6"/>
  <c r="G40" i="6" s="1"/>
  <c r="F39" i="6"/>
  <c r="G39" i="6" s="1"/>
  <c r="F38" i="6"/>
  <c r="G38" i="6" s="1"/>
  <c r="F35" i="6"/>
  <c r="G35" i="6" s="1"/>
  <c r="F34" i="6"/>
  <c r="G34" i="6" s="1"/>
  <c r="F33" i="6"/>
  <c r="G33" i="6" s="1"/>
  <c r="F32" i="6"/>
  <c r="G32" i="6" s="1"/>
  <c r="G31" i="6"/>
  <c r="G30" i="6"/>
  <c r="G29" i="6"/>
  <c r="G28" i="6"/>
  <c r="F25" i="6"/>
  <c r="G25" i="6" s="1"/>
  <c r="F24" i="6"/>
  <c r="G24" i="6" s="1"/>
  <c r="F23" i="6"/>
  <c r="G23" i="6" s="1"/>
  <c r="F22" i="6"/>
  <c r="G22" i="6" s="1"/>
  <c r="F21" i="6"/>
  <c r="G21" i="6" s="1"/>
  <c r="F20" i="6"/>
  <c r="G20" i="6" s="1"/>
  <c r="F19" i="6"/>
  <c r="G19" i="6" s="1"/>
  <c r="F18" i="6"/>
  <c r="G18" i="6" s="1"/>
  <c r="F17" i="6"/>
  <c r="G17" i="6" s="1"/>
  <c r="F16" i="6"/>
  <c r="G16" i="6" s="1"/>
  <c r="G15" i="6"/>
  <c r="G14" i="6"/>
  <c r="G13" i="6"/>
  <c r="G12" i="6"/>
  <c r="B5" i="6"/>
  <c r="G4" i="6"/>
  <c r="B4" i="6"/>
  <c r="B3" i="6"/>
  <c r="B2" i="6"/>
  <c r="G36" i="6" l="1"/>
  <c r="G47" i="6"/>
  <c r="G26" i="6"/>
  <c r="G49" i="6" l="1"/>
  <c r="B3" i="12" l="1"/>
  <c r="B5" i="12" l="1"/>
  <c r="B8" i="12"/>
  <c r="B10" i="12"/>
  <c r="B6" i="12"/>
  <c r="B9" i="12"/>
  <c r="B4" i="12"/>
  <c r="B7" i="12"/>
  <c r="B252" i="12"/>
  <c r="B256" i="12" s="1"/>
  <c r="B245" i="12"/>
  <c r="B249" i="12" s="1"/>
  <c r="B239" i="12"/>
  <c r="B240" i="12" s="1"/>
  <c r="B228" i="12"/>
  <c r="B236" i="12" s="1"/>
  <c r="B222" i="12"/>
  <c r="B224" i="12" s="1"/>
  <c r="B215" i="12"/>
  <c r="B219" i="12" s="1"/>
  <c r="B186" i="12"/>
  <c r="B208" i="12" s="1"/>
  <c r="B178" i="12"/>
  <c r="B183" i="12" s="1"/>
  <c r="B166" i="12"/>
  <c r="B174" i="12" s="1"/>
  <c r="B154" i="12"/>
  <c r="B163" i="12" s="1"/>
  <c r="B139" i="12"/>
  <c r="B147" i="12" s="1"/>
  <c r="B134" i="12"/>
  <c r="B135" i="12" s="1"/>
  <c r="B118" i="12"/>
  <c r="B129" i="12" s="1"/>
  <c r="B109" i="12"/>
  <c r="B114" i="12" s="1"/>
  <c r="B101" i="12"/>
  <c r="B104" i="12" s="1"/>
  <c r="B91" i="12"/>
  <c r="B98" i="12" s="1"/>
  <c r="B86" i="12"/>
  <c r="B88" i="12" s="1"/>
  <c r="B79" i="12"/>
  <c r="B83" i="12" s="1"/>
  <c r="B72" i="12"/>
  <c r="B76" i="12" s="1"/>
  <c r="B54" i="12"/>
  <c r="B65" i="12" s="1"/>
  <c r="B41" i="12"/>
  <c r="B48" i="12" s="1"/>
  <c r="B26" i="12"/>
  <c r="B30" i="12" s="1"/>
  <c r="B19" i="12"/>
  <c r="B23" i="12" s="1"/>
  <c r="B13" i="12"/>
  <c r="B15" i="12" s="1"/>
  <c r="B75" i="12" l="1"/>
  <c r="B218" i="12"/>
  <c r="B223" i="12"/>
  <c r="B160" i="12"/>
  <c r="B36" i="12"/>
  <c r="B22" i="12"/>
  <c r="B97" i="12"/>
  <c r="B220" i="12"/>
  <c r="B16" i="12"/>
  <c r="B47" i="12"/>
  <c r="B73" i="12"/>
  <c r="B157" i="12"/>
  <c r="B216" i="12"/>
  <c r="B14" i="12"/>
  <c r="B148" i="12"/>
  <c r="B50" i="12"/>
  <c r="B87" i="12"/>
  <c r="B119" i="12"/>
  <c r="B128" i="12"/>
  <c r="B140" i="12"/>
  <c r="B151" i="12"/>
  <c r="B180" i="12"/>
  <c r="B246" i="12"/>
  <c r="B28" i="12"/>
  <c r="B103" i="12"/>
  <c r="B121" i="12"/>
  <c r="B130" i="12"/>
  <c r="B142" i="12"/>
  <c r="B162" i="12"/>
  <c r="B248" i="12"/>
  <c r="B125" i="12"/>
  <c r="B42" i="12"/>
  <c r="B20" i="12"/>
  <c r="B32" i="12"/>
  <c r="B44" i="12"/>
  <c r="B81" i="12"/>
  <c r="B93" i="12"/>
  <c r="B123" i="12"/>
  <c r="B145" i="12"/>
  <c r="B155" i="12"/>
  <c r="B34" i="12"/>
  <c r="B38" i="12"/>
  <c r="B56" i="12"/>
  <c r="B60" i="12"/>
  <c r="B66" i="12"/>
  <c r="B95" i="12"/>
  <c r="B105" i="12"/>
  <c r="B111" i="12"/>
  <c r="B115" i="12"/>
  <c r="B136" i="12"/>
  <c r="B21" i="12"/>
  <c r="B27" i="12"/>
  <c r="B31" i="12"/>
  <c r="B35" i="12"/>
  <c r="B46" i="12"/>
  <c r="B51" i="12"/>
  <c r="B57" i="12"/>
  <c r="B61" i="12"/>
  <c r="B68" i="12"/>
  <c r="B74" i="12"/>
  <c r="B80" i="12"/>
  <c r="B92" i="12"/>
  <c r="B96" i="12"/>
  <c r="B102" i="12"/>
  <c r="B106" i="12"/>
  <c r="B112" i="12"/>
  <c r="B122" i="12"/>
  <c r="B126" i="12"/>
  <c r="B131" i="12"/>
  <c r="B144" i="12"/>
  <c r="B149" i="12"/>
  <c r="B156" i="12"/>
  <c r="B161" i="12"/>
  <c r="B167" i="12"/>
  <c r="B171" i="12"/>
  <c r="B175" i="12"/>
  <c r="B181" i="12"/>
  <c r="B187" i="12"/>
  <c r="B191" i="12"/>
  <c r="B198" i="12"/>
  <c r="B203" i="12"/>
  <c r="B210" i="12"/>
  <c r="B217" i="12"/>
  <c r="B229" i="12"/>
  <c r="B233" i="12"/>
  <c r="B247" i="12"/>
  <c r="B253" i="12"/>
  <c r="B168" i="12"/>
  <c r="B172" i="12"/>
  <c r="B182" i="12"/>
  <c r="B188" i="12"/>
  <c r="B192" i="12"/>
  <c r="B199" i="12"/>
  <c r="B204" i="12"/>
  <c r="B212" i="12"/>
  <c r="B230" i="12"/>
  <c r="B234" i="12"/>
  <c r="B254" i="12"/>
  <c r="B58" i="12"/>
  <c r="B62" i="12"/>
  <c r="B69" i="12"/>
  <c r="B113" i="12"/>
  <c r="B29" i="12"/>
  <c r="B33" i="12"/>
  <c r="B37" i="12"/>
  <c r="B43" i="12"/>
  <c r="B55" i="12"/>
  <c r="B59" i="12"/>
  <c r="B82" i="12"/>
  <c r="B94" i="12"/>
  <c r="B110" i="12"/>
  <c r="B120" i="12"/>
  <c r="B124" i="12"/>
  <c r="B141" i="12"/>
  <c r="B158" i="12"/>
  <c r="B169" i="12"/>
  <c r="B173" i="12"/>
  <c r="B179" i="12"/>
  <c r="B189" i="12"/>
  <c r="B196" i="12"/>
  <c r="B200" i="12"/>
  <c r="B206" i="12"/>
  <c r="B231" i="12"/>
  <c r="B235" i="12"/>
  <c r="B255" i="12"/>
  <c r="B170" i="12"/>
  <c r="B190" i="12"/>
  <c r="B197" i="12"/>
  <c r="B202" i="12"/>
  <c r="B232" i="12"/>
  <c r="D356" i="15" l="1"/>
  <c r="D33" i="15"/>
  <c r="D25" i="2" s="1"/>
  <c r="D276" i="15"/>
  <c r="D292" i="15"/>
  <c r="C239" i="15"/>
  <c r="C358" i="15"/>
  <c r="C179" i="15"/>
  <c r="C324" i="15"/>
  <c r="C160" i="15"/>
  <c r="D190" i="15"/>
  <c r="D338" i="15"/>
  <c r="C190" i="15"/>
  <c r="C316" i="15"/>
  <c r="D347" i="15"/>
  <c r="D280" i="15"/>
  <c r="D78" i="15"/>
  <c r="C213" i="15"/>
  <c r="C240" i="15"/>
  <c r="C192" i="15"/>
  <c r="C170" i="15"/>
  <c r="C357" i="15"/>
  <c r="C198" i="15"/>
  <c r="C211" i="15"/>
  <c r="C338" i="15"/>
  <c r="C189" i="15"/>
  <c r="C339" i="15"/>
  <c r="D295" i="15"/>
  <c r="C248" i="15"/>
  <c r="D204" i="15"/>
  <c r="D144" i="15"/>
  <c r="D212" i="15"/>
  <c r="C181" i="15"/>
  <c r="D277" i="15"/>
  <c r="C253" i="15"/>
  <c r="D28" i="15"/>
  <c r="D20" i="2" s="1"/>
  <c r="C264" i="15"/>
  <c r="D322" i="15"/>
  <c r="C326" i="15"/>
  <c r="C163" i="15"/>
  <c r="D299" i="15"/>
  <c r="D230" i="15"/>
  <c r="C261" i="15"/>
  <c r="C191" i="15"/>
  <c r="C180" i="15"/>
  <c r="D32" i="15"/>
  <c r="D24" i="2" s="1"/>
  <c r="C234" i="15"/>
  <c r="C222" i="15"/>
  <c r="C238" i="15"/>
  <c r="D303" i="15"/>
  <c r="D148" i="15"/>
  <c r="C335" i="15"/>
  <c r="C148" i="15"/>
  <c r="C346" i="15"/>
  <c r="C200" i="15"/>
  <c r="D332" i="15"/>
  <c r="D340" i="15"/>
  <c r="D231" i="15"/>
  <c r="C322" i="15"/>
  <c r="C323" i="15"/>
  <c r="D206" i="15"/>
  <c r="C359" i="15"/>
  <c r="C242" i="15"/>
  <c r="C291" i="15"/>
  <c r="D147" i="15"/>
  <c r="C188" i="15"/>
  <c r="C319" i="15"/>
  <c r="C266" i="15"/>
  <c r="D315" i="15"/>
  <c r="C286" i="15"/>
  <c r="D251" i="15"/>
  <c r="D229" i="15"/>
  <c r="D203" i="15"/>
  <c r="D207" i="15"/>
  <c r="D175" i="15"/>
  <c r="C182" i="15"/>
  <c r="D361" i="15"/>
  <c r="D38" i="2" s="1"/>
  <c r="D182" i="15"/>
  <c r="C282" i="15"/>
  <c r="D318" i="15"/>
  <c r="C265" i="15"/>
  <c r="D314" i="15"/>
  <c r="D301" i="15"/>
  <c r="D37" i="15"/>
  <c r="D29" i="2" s="1"/>
  <c r="D121" i="15"/>
  <c r="C152" i="15"/>
  <c r="D26" i="15"/>
  <c r="A26" i="15" s="1"/>
  <c r="C270" i="15"/>
  <c r="C318" i="15"/>
  <c r="D234" i="15"/>
  <c r="D254" i="15"/>
  <c r="C348" i="15"/>
  <c r="D256" i="15"/>
  <c r="D145" i="15"/>
  <c r="C350" i="15"/>
  <c r="D149" i="15"/>
  <c r="D327" i="15"/>
  <c r="D352" i="15"/>
  <c r="C273" i="15"/>
  <c r="D173" i="15"/>
  <c r="C156" i="15"/>
  <c r="D341" i="15"/>
  <c r="C212" i="15"/>
  <c r="C231" i="15"/>
  <c r="D205" i="15"/>
  <c r="D333" i="15"/>
  <c r="C203" i="15"/>
  <c r="C325" i="15"/>
  <c r="C154" i="15"/>
  <c r="C284" i="15"/>
  <c r="D319" i="15"/>
  <c r="C84" i="15"/>
  <c r="D228" i="15"/>
  <c r="D195" i="15"/>
  <c r="D288" i="15"/>
  <c r="D197" i="15"/>
  <c r="D281" i="15"/>
  <c r="C184" i="15"/>
  <c r="D272" i="15"/>
  <c r="D329" i="15"/>
  <c r="C158" i="15"/>
  <c r="C283" i="15"/>
  <c r="C311" i="15"/>
  <c r="D258" i="15"/>
  <c r="D244" i="15"/>
  <c r="C295" i="15"/>
  <c r="D219" i="15"/>
  <c r="D209" i="15"/>
  <c r="C315" i="15"/>
  <c r="D241" i="15"/>
  <c r="D153" i="15"/>
  <c r="D243" i="15"/>
  <c r="C361" i="15"/>
  <c r="B38" i="2" s="1"/>
  <c r="D159" i="15"/>
  <c r="D72" i="15"/>
  <c r="D310" i="15"/>
  <c r="D257" i="15"/>
  <c r="C194" i="15"/>
  <c r="C302" i="15"/>
  <c r="C187" i="15"/>
  <c r="D77" i="15"/>
  <c r="C321" i="15"/>
  <c r="C343" i="15"/>
  <c r="C314" i="15"/>
  <c r="D167" i="15"/>
  <c r="D324" i="15"/>
  <c r="C354" i="15"/>
  <c r="D127" i="15"/>
  <c r="C254" i="15"/>
  <c r="D337" i="15"/>
  <c r="D304" i="15"/>
  <c r="C195" i="15"/>
  <c r="C262" i="15"/>
  <c r="C150" i="15"/>
  <c r="D346" i="15"/>
  <c r="D29" i="15"/>
  <c r="D21" i="2" s="1"/>
  <c r="C301" i="15"/>
  <c r="D151" i="15"/>
  <c r="D168" i="15"/>
  <c r="D321" i="15"/>
  <c r="D196" i="15"/>
  <c r="D34" i="15"/>
  <c r="D26" i="2" s="1"/>
  <c r="D239" i="15"/>
  <c r="D330" i="15"/>
  <c r="D342" i="15"/>
  <c r="D208" i="15"/>
  <c r="D171" i="15"/>
  <c r="C293" i="15"/>
  <c r="D311" i="15"/>
  <c r="D285" i="15"/>
  <c r="D193" i="15"/>
  <c r="D289" i="15"/>
  <c r="C66" i="15"/>
  <c r="C345" i="15"/>
  <c r="D271" i="15"/>
  <c r="C310" i="15"/>
  <c r="D216" i="15"/>
  <c r="C218" i="15"/>
  <c r="D210" i="15"/>
  <c r="C171" i="15"/>
  <c r="C297" i="15"/>
  <c r="C279" i="15"/>
  <c r="D306" i="15"/>
  <c r="C155" i="15"/>
  <c r="D87" i="15"/>
  <c r="D200" i="15"/>
  <c r="D291" i="15"/>
  <c r="D224" i="15"/>
  <c r="D38" i="15"/>
  <c r="D66" i="15"/>
  <c r="D155" i="15"/>
  <c r="C360" i="15"/>
  <c r="C147" i="15"/>
  <c r="D215" i="15"/>
  <c r="D278" i="15"/>
  <c r="D305" i="15"/>
  <c r="C232" i="15"/>
  <c r="C77" i="15"/>
  <c r="D163" i="15"/>
  <c r="C268" i="15"/>
  <c r="D351" i="15"/>
  <c r="D179" i="15"/>
  <c r="C173" i="15"/>
  <c r="D181" i="15"/>
  <c r="C72" i="15"/>
  <c r="D213" i="15"/>
  <c r="D188" i="15"/>
  <c r="C204" i="15"/>
  <c r="D334" i="15"/>
  <c r="C236" i="15"/>
  <c r="C102" i="15"/>
  <c r="D161" i="15"/>
  <c r="C274" i="15"/>
  <c r="D339" i="15"/>
  <c r="C329" i="15"/>
  <c r="C145" i="15"/>
  <c r="D67" i="15"/>
  <c r="D313" i="15"/>
  <c r="D180" i="15"/>
  <c r="C167" i="15"/>
  <c r="D27" i="15"/>
  <c r="C275" i="15"/>
  <c r="C230" i="15"/>
  <c r="D186" i="15"/>
  <c r="C185" i="15"/>
  <c r="D217" i="15"/>
  <c r="D279" i="15"/>
  <c r="D294" i="15"/>
  <c r="C272" i="15"/>
  <c r="C52" i="15"/>
  <c r="C313" i="15"/>
  <c r="C223" i="15"/>
  <c r="C288" i="15"/>
  <c r="D202" i="15"/>
  <c r="C209" i="15"/>
  <c r="D237" i="15"/>
  <c r="D350" i="15"/>
  <c r="D232" i="15"/>
  <c r="D62" i="15"/>
  <c r="C250" i="15"/>
  <c r="D298" i="15"/>
  <c r="D245" i="15"/>
  <c r="D267" i="15"/>
  <c r="D187" i="15"/>
  <c r="C78" i="15"/>
  <c r="D177" i="15"/>
  <c r="D344" i="15"/>
  <c r="C149" i="15"/>
  <c r="D223" i="15"/>
  <c r="D357" i="15"/>
  <c r="C162" i="15"/>
  <c r="D263" i="15"/>
  <c r="D235" i="15"/>
  <c r="D335" i="15"/>
  <c r="C353" i="15"/>
  <c r="C186" i="15"/>
  <c r="D150" i="15"/>
  <c r="D260" i="15"/>
  <c r="D30" i="15"/>
  <c r="D22" i="2" s="1"/>
  <c r="C289" i="15"/>
  <c r="C153" i="15"/>
  <c r="D336" i="15"/>
  <c r="C271" i="15"/>
  <c r="C278" i="15"/>
  <c r="D264" i="15"/>
  <c r="C199" i="15"/>
  <c r="C307" i="15"/>
  <c r="C280" i="15"/>
  <c r="C294" i="15"/>
  <c r="C164" i="15"/>
  <c r="D261" i="15"/>
  <c r="C320" i="15"/>
  <c r="C341" i="15"/>
  <c r="C157" i="15"/>
  <c r="C67" i="15"/>
  <c r="D287" i="15"/>
  <c r="D158" i="15"/>
  <c r="C224" i="15"/>
  <c r="D345" i="15"/>
  <c r="C303" i="15"/>
  <c r="C196" i="15"/>
  <c r="D211" i="15"/>
  <c r="C296" i="15"/>
  <c r="D265" i="15"/>
  <c r="D250" i="15"/>
  <c r="C87" i="15"/>
  <c r="D221" i="15"/>
  <c r="C208" i="15"/>
  <c r="C287" i="15"/>
  <c r="D156" i="15"/>
  <c r="C225" i="15"/>
  <c r="C159" i="15"/>
  <c r="C215" i="15"/>
  <c r="C233" i="15"/>
  <c r="D283" i="15"/>
  <c r="D323" i="15"/>
  <c r="C300" i="15"/>
  <c r="C146" i="15"/>
  <c r="D326" i="15"/>
  <c r="C352" i="15"/>
  <c r="C260" i="15"/>
  <c r="C172" i="15"/>
  <c r="C229" i="15"/>
  <c r="C174" i="15"/>
  <c r="C336" i="15"/>
  <c r="D166" i="15"/>
  <c r="C178" i="15"/>
  <c r="C356" i="15"/>
  <c r="D170" i="15"/>
  <c r="C256" i="15"/>
  <c r="D214" i="15"/>
  <c r="D325" i="15"/>
  <c r="D236" i="15"/>
  <c r="D189" i="15"/>
  <c r="D146" i="15"/>
  <c r="D308" i="15"/>
  <c r="C340" i="15"/>
  <c r="C331" i="15"/>
  <c r="C166" i="15"/>
  <c r="D192" i="15"/>
  <c r="C255" i="15"/>
  <c r="D154" i="15"/>
  <c r="C269" i="15"/>
  <c r="D355" i="15"/>
  <c r="D52" i="15"/>
  <c r="D353" i="15"/>
  <c r="D102" i="15"/>
  <c r="C175" i="15"/>
  <c r="D266" i="15"/>
  <c r="C312" i="15"/>
  <c r="C332" i="15"/>
  <c r="D165" i="15"/>
  <c r="D122" i="15"/>
  <c r="D252" i="15"/>
  <c r="D143" i="15"/>
  <c r="C245" i="15"/>
  <c r="C337" i="15"/>
  <c r="C333" i="15"/>
  <c r="C237" i="15"/>
  <c r="D282" i="15"/>
  <c r="D343" i="15"/>
  <c r="C258" i="15"/>
  <c r="D218" i="15"/>
  <c r="C267" i="15"/>
  <c r="C176" i="15"/>
  <c r="C290" i="15"/>
  <c r="C252" i="15"/>
  <c r="C143" i="15"/>
  <c r="C246" i="15"/>
  <c r="C317" i="15"/>
  <c r="D270" i="15"/>
  <c r="C235" i="15"/>
  <c r="C257" i="15"/>
  <c r="D184" i="15"/>
  <c r="C299" i="15"/>
  <c r="C251" i="15"/>
  <c r="D302" i="15"/>
  <c r="D248" i="15"/>
  <c r="C308" i="15"/>
  <c r="C151" i="15"/>
  <c r="D262" i="15"/>
  <c r="C247" i="15"/>
  <c r="D316" i="15"/>
  <c r="D242" i="15"/>
  <c r="D255" i="15"/>
  <c r="D360" i="15"/>
  <c r="C183" i="15"/>
  <c r="C304" i="15"/>
  <c r="D198" i="15"/>
  <c r="D269" i="15"/>
  <c r="D354" i="15"/>
  <c r="D284" i="15"/>
  <c r="C161" i="15"/>
  <c r="D300" i="15"/>
  <c r="D320" i="15"/>
  <c r="C210" i="15"/>
  <c r="C207" i="15"/>
  <c r="C177" i="15"/>
  <c r="C221" i="15"/>
  <c r="C144" i="15"/>
  <c r="C263" i="15"/>
  <c r="D222" i="15"/>
  <c r="D297" i="15"/>
  <c r="C243" i="15"/>
  <c r="C328" i="15"/>
  <c r="D157" i="15"/>
  <c r="C249" i="15"/>
  <c r="D191" i="15"/>
  <c r="D290" i="15"/>
  <c r="C244" i="15"/>
  <c r="C121" i="15"/>
  <c r="D220" i="15"/>
  <c r="D172" i="15"/>
  <c r="D225" i="15"/>
  <c r="D317" i="15"/>
  <c r="C330" i="15"/>
  <c r="C355" i="15"/>
  <c r="C62" i="15"/>
  <c r="C168" i="15"/>
  <c r="C306" i="15"/>
  <c r="D199" i="15"/>
  <c r="D259" i="15"/>
  <c r="C228" i="15"/>
  <c r="D84" i="15"/>
  <c r="C220" i="15"/>
  <c r="D160" i="15"/>
  <c r="D226" i="15"/>
  <c r="C309" i="15"/>
  <c r="C344" i="15"/>
  <c r="C226" i="15"/>
  <c r="C285" i="15"/>
  <c r="D348" i="15"/>
  <c r="C259" i="15"/>
  <c r="D349" i="15"/>
  <c r="D286" i="15"/>
  <c r="C227" i="15"/>
  <c r="D233" i="15"/>
  <c r="D35" i="15"/>
  <c r="D27" i="2" s="1"/>
  <c r="D274" i="15"/>
  <c r="D227" i="15"/>
  <c r="D296" i="15"/>
  <c r="D152" i="15"/>
  <c r="C205" i="15"/>
  <c r="D358" i="15"/>
  <c r="C241" i="15"/>
  <c r="C334" i="15"/>
  <c r="D183" i="15"/>
  <c r="D273" i="15"/>
  <c r="C349" i="15"/>
  <c r="D293" i="15"/>
  <c r="D164" i="15"/>
  <c r="D328" i="15"/>
  <c r="D312" i="15"/>
  <c r="C281" i="15"/>
  <c r="D194" i="15"/>
  <c r="C206" i="15"/>
  <c r="C202" i="15"/>
  <c r="D176" i="15"/>
  <c r="D359" i="15"/>
  <c r="C214" i="15"/>
  <c r="C305" i="15"/>
  <c r="D162" i="15"/>
  <c r="C327" i="15"/>
  <c r="C219" i="15"/>
  <c r="D331" i="15"/>
  <c r="D31" i="15"/>
  <c r="D23" i="2" s="1"/>
  <c r="C276" i="15"/>
  <c r="C342" i="15"/>
  <c r="D249" i="15"/>
  <c r="D201" i="15"/>
  <c r="D169" i="15"/>
  <c r="D246" i="15"/>
  <c r="D309" i="15"/>
  <c r="D253" i="15"/>
  <c r="D238" i="15"/>
  <c r="C216" i="15"/>
  <c r="C292" i="15"/>
  <c r="C298" i="15"/>
  <c r="D185" i="15"/>
  <c r="D307" i="15"/>
  <c r="C351" i="15"/>
  <c r="D268" i="15"/>
  <c r="C201" i="15"/>
  <c r="C169" i="15"/>
  <c r="D247" i="15"/>
  <c r="C277" i="15"/>
  <c r="D36" i="15"/>
  <c r="C197" i="15"/>
  <c r="D275" i="15"/>
  <c r="D178" i="15"/>
  <c r="C217" i="15"/>
  <c r="C193" i="15"/>
  <c r="C347" i="15"/>
  <c r="C165" i="15"/>
  <c r="C122" i="15"/>
  <c r="D174" i="15"/>
  <c r="D240" i="15"/>
  <c r="C30" i="15"/>
  <c r="D40" i="15"/>
  <c r="D63" i="15"/>
  <c r="C88" i="15"/>
  <c r="C56" i="15"/>
  <c r="C92" i="15"/>
  <c r="C69" i="15"/>
  <c r="C28" i="15"/>
  <c r="C50" i="15"/>
  <c r="D61" i="15"/>
  <c r="D89" i="15"/>
  <c r="C95" i="15"/>
  <c r="D116" i="15"/>
  <c r="D134" i="15"/>
  <c r="C138" i="15"/>
  <c r="C101" i="15"/>
  <c r="C116" i="15"/>
  <c r="D132" i="15"/>
  <c r="C51" i="15"/>
  <c r="C65" i="15"/>
  <c r="C55" i="15"/>
  <c r="D90" i="15"/>
  <c r="D118" i="15"/>
  <c r="C96" i="15"/>
  <c r="C42" i="15"/>
  <c r="D68" i="15"/>
  <c r="C79" i="15"/>
  <c r="C103" i="15"/>
  <c r="D109" i="15"/>
  <c r="D51" i="15"/>
  <c r="C104" i="15"/>
  <c r="D131" i="15"/>
  <c r="C117" i="15"/>
  <c r="D49" i="15"/>
  <c r="D58" i="15"/>
  <c r="D73" i="15"/>
  <c r="D115" i="15"/>
  <c r="D140" i="15"/>
  <c r="C47" i="15"/>
  <c r="C105" i="15"/>
  <c r="C126" i="15"/>
  <c r="D39" i="15"/>
  <c r="D114" i="15"/>
  <c r="C46" i="15"/>
  <c r="D56" i="15"/>
  <c r="D71" i="15"/>
  <c r="C81" i="15"/>
  <c r="D100" i="15"/>
  <c r="C110" i="15"/>
  <c r="C123" i="15"/>
  <c r="D128" i="15"/>
  <c r="C136" i="15"/>
  <c r="C93" i="15"/>
  <c r="D110" i="15"/>
  <c r="C36" i="15"/>
  <c r="C61" i="15"/>
  <c r="D141" i="15"/>
  <c r="C44" i="15"/>
  <c r="C74" i="15"/>
  <c r="C29" i="15"/>
  <c r="C142" i="15"/>
  <c r="D57" i="15"/>
  <c r="C45" i="15"/>
  <c r="D55" i="15"/>
  <c r="D70" i="15"/>
  <c r="C109" i="15"/>
  <c r="D123" i="15"/>
  <c r="D137" i="15"/>
  <c r="C41" i="15"/>
  <c r="C82" i="15"/>
  <c r="C100" i="15"/>
  <c r="D103" i="15"/>
  <c r="D129" i="15"/>
  <c r="C43" i="15"/>
  <c r="D53" i="15"/>
  <c r="D69" i="15"/>
  <c r="C80" i="15"/>
  <c r="D98" i="15"/>
  <c r="C107" i="15"/>
  <c r="D104" i="15"/>
  <c r="D133" i="15"/>
  <c r="C32" i="15"/>
  <c r="D54" i="15"/>
  <c r="D79" i="15"/>
  <c r="C33" i="15"/>
  <c r="C63" i="15"/>
  <c r="D85" i="15"/>
  <c r="C99" i="15"/>
  <c r="C137" i="15"/>
  <c r="D107" i="15"/>
  <c r="C141" i="15"/>
  <c r="C139" i="15"/>
  <c r="C34" i="15"/>
  <c r="D46" i="15"/>
  <c r="C57" i="15"/>
  <c r="D81" i="15"/>
  <c r="C112" i="15"/>
  <c r="D125" i="15"/>
  <c r="D138" i="15"/>
  <c r="C85" i="15"/>
  <c r="C134" i="15"/>
  <c r="D65" i="15"/>
  <c r="D139" i="15"/>
  <c r="C127" i="15"/>
  <c r="C39" i="15"/>
  <c r="D50" i="15"/>
  <c r="C76" i="15"/>
  <c r="D99" i="15"/>
  <c r="C132" i="15"/>
  <c r="C53" i="15"/>
  <c r="C118" i="15"/>
  <c r="C131" i="15"/>
  <c r="D91" i="15"/>
  <c r="D117" i="15"/>
  <c r="C38" i="15"/>
  <c r="C60" i="15"/>
  <c r="C75" i="15"/>
  <c r="D82" i="15"/>
  <c r="C115" i="15"/>
  <c r="D126" i="15"/>
  <c r="C133" i="15"/>
  <c r="C119" i="15"/>
  <c r="D45" i="15"/>
  <c r="C111" i="15"/>
  <c r="C128" i="15"/>
  <c r="D112" i="15"/>
  <c r="C98" i="15"/>
  <c r="C40" i="15"/>
  <c r="C113" i="15"/>
  <c r="C91" i="15"/>
  <c r="C71" i="15"/>
  <c r="C37" i="15"/>
  <c r="D48" i="15"/>
  <c r="C59" i="15"/>
  <c r="C83" i="15"/>
  <c r="D95" i="15"/>
  <c r="D120" i="15"/>
  <c r="D142" i="15"/>
  <c r="C108" i="15"/>
  <c r="D59" i="15"/>
  <c r="D88" i="15"/>
  <c r="D119" i="15"/>
  <c r="C35" i="15"/>
  <c r="D47" i="15"/>
  <c r="C58" i="15"/>
  <c r="C73" i="15"/>
  <c r="D92" i="15"/>
  <c r="D111" i="15"/>
  <c r="C130" i="15"/>
  <c r="C94" i="15"/>
  <c r="C114" i="15"/>
  <c r="C124" i="15"/>
  <c r="C135" i="15"/>
  <c r="C64" i="15"/>
  <c r="C89" i="15"/>
  <c r="D44" i="15"/>
  <c r="D108" i="15"/>
  <c r="D86" i="15"/>
  <c r="D42" i="15"/>
  <c r="D106" i="15"/>
  <c r="D113" i="15"/>
  <c r="C49" i="15"/>
  <c r="D60" i="15"/>
  <c r="D75" i="15"/>
  <c r="D97" i="15"/>
  <c r="C129" i="15"/>
  <c r="D94" i="15"/>
  <c r="D83" i="15"/>
  <c r="C70" i="15"/>
  <c r="C125" i="15"/>
  <c r="D43" i="15"/>
  <c r="C54" i="15"/>
  <c r="D80" i="15"/>
  <c r="C106" i="15"/>
  <c r="D136" i="15"/>
  <c r="D96" i="15"/>
  <c r="D76" i="15"/>
  <c r="D101" i="15"/>
  <c r="C31" i="15"/>
  <c r="D41" i="15"/>
  <c r="D64" i="15"/>
  <c r="C68" i="15"/>
  <c r="C86" i="15"/>
  <c r="C97" i="15"/>
  <c r="D105" i="15"/>
  <c r="C120" i="15"/>
  <c r="C140" i="15"/>
  <c r="D130" i="15"/>
  <c r="C27" i="15"/>
  <c r="D93" i="15"/>
  <c r="D135" i="15"/>
  <c r="D124" i="15"/>
  <c r="C48" i="15"/>
  <c r="D74" i="15"/>
  <c r="C90" i="15"/>
  <c r="D30" i="2" l="1"/>
  <c r="D28" i="2"/>
  <c r="D19" i="2"/>
  <c r="A27" i="15"/>
  <c r="A28" i="15" s="1"/>
  <c r="A29" i="15" s="1"/>
  <c r="A30" i="15" s="1"/>
  <c r="A31" i="15" s="1"/>
  <c r="A32" i="15" s="1"/>
  <c r="A33" i="15" s="1"/>
  <c r="A34" i="15" s="1"/>
  <c r="A35" i="15" s="1"/>
  <c r="A36" i="15" s="1"/>
  <c r="A37" i="15" s="1"/>
  <c r="A38" i="15" s="1"/>
  <c r="D35" i="2"/>
  <c r="D31" i="2"/>
  <c r="A39" i="15"/>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A361" i="15" s="1"/>
  <c r="D37" i="2"/>
  <c r="D36" i="2"/>
  <c r="D34" i="2"/>
  <c r="D32" i="2"/>
  <c r="D33" i="2"/>
  <c r="I13" i="9"/>
  <c r="I14" i="9"/>
  <c r="G11" i="9" l="1"/>
  <c r="B7" i="6" l="1"/>
  <c r="B6" i="6" l="1"/>
  <c r="A49" i="6"/>
  <c r="D44" i="8"/>
  <c r="D42" i="8"/>
  <c r="D45" i="8"/>
  <c r="D43" i="8"/>
  <c r="D41" i="8"/>
  <c r="D40" i="8"/>
  <c r="D36" i="8" s="1"/>
  <c r="D46" i="8"/>
  <c r="B57" i="6" l="1"/>
  <c r="E45" i="8"/>
  <c r="E43" i="8"/>
  <c r="E41" i="8"/>
  <c r="E44" i="8"/>
  <c r="E42" i="8"/>
  <c r="E40" i="8"/>
  <c r="E46" i="8"/>
  <c r="D11" i="8"/>
  <c r="A99" i="6" l="1"/>
  <c r="B56" i="6"/>
  <c r="E48" i="8"/>
  <c r="B107" i="6" l="1"/>
  <c r="A149" i="6" l="1"/>
  <c r="B106" i="6"/>
  <c r="B157" i="6" l="1"/>
  <c r="A199" i="6" l="1"/>
  <c r="B156" i="6"/>
  <c r="B207" i="6" l="1"/>
  <c r="C1871" i="15"/>
  <c r="C1121" i="15"/>
  <c r="C1221" i="15"/>
  <c r="C1471" i="15"/>
  <c r="C1521" i="15"/>
  <c r="C1821" i="15"/>
  <c r="C1021" i="15"/>
  <c r="C1071" i="15"/>
  <c r="C1621" i="15"/>
  <c r="C2021" i="15"/>
  <c r="C1271" i="15"/>
  <c r="C1771" i="15"/>
  <c r="C1671" i="15"/>
  <c r="C1921" i="15"/>
  <c r="E29" i="2"/>
  <c r="E36" i="2"/>
  <c r="C1571" i="15"/>
  <c r="C1721" i="15"/>
  <c r="E27" i="2"/>
  <c r="C1371" i="15"/>
  <c r="C1421" i="15"/>
  <c r="E26" i="2"/>
  <c r="C971" i="15"/>
  <c r="C1171" i="15"/>
  <c r="B206" i="6" l="1"/>
  <c r="A249" i="6"/>
  <c r="B257" i="6" s="1"/>
  <c r="B30" i="2"/>
  <c r="E30" i="2"/>
  <c r="D18" i="2"/>
  <c r="B18" i="2"/>
  <c r="E18" i="2"/>
  <c r="A13" i="9"/>
  <c r="B19" i="2"/>
  <c r="E19" i="2"/>
  <c r="B31" i="2"/>
  <c r="E31" i="2"/>
  <c r="B23" i="2"/>
  <c r="E23" i="2"/>
  <c r="B37" i="2"/>
  <c r="E37" i="2"/>
  <c r="B35" i="2"/>
  <c r="B30" i="9" s="1"/>
  <c r="E35" i="2"/>
  <c r="C1971" i="15"/>
  <c r="C1321" i="15"/>
  <c r="B33" i="2"/>
  <c r="B28" i="9" s="1"/>
  <c r="E33" i="2"/>
  <c r="B34" i="2"/>
  <c r="B29" i="9" s="1"/>
  <c r="E34" i="2"/>
  <c r="B22" i="2"/>
  <c r="E22" i="2"/>
  <c r="B24" i="2"/>
  <c r="E24" i="2"/>
  <c r="B25" i="2"/>
  <c r="E25" i="2"/>
  <c r="B21" i="2"/>
  <c r="E21" i="2"/>
  <c r="B28" i="2"/>
  <c r="E28" i="2"/>
  <c r="B26" i="2"/>
  <c r="B27" i="2"/>
  <c r="B36" i="2"/>
  <c r="B32" i="2"/>
  <c r="E32" i="2"/>
  <c r="B29" i="2"/>
  <c r="B20" i="2"/>
  <c r="E20" i="2"/>
  <c r="C107" i="6" l="1"/>
  <c r="B149" i="6" s="1"/>
  <c r="C57" i="6"/>
  <c r="B99" i="6" s="1"/>
  <c r="C207" i="6"/>
  <c r="B249" i="6" s="1"/>
  <c r="C157" i="6"/>
  <c r="B199" i="6" s="1"/>
  <c r="B44" i="9"/>
  <c r="B42" i="9"/>
  <c r="B43" i="9"/>
  <c r="B45" i="9"/>
  <c r="C257" i="6"/>
  <c r="B299" i="6" s="1"/>
  <c r="A299" i="6"/>
  <c r="B307" i="6" s="1"/>
  <c r="G307" i="6" s="1"/>
  <c r="B256" i="6"/>
  <c r="C256" i="6" s="1"/>
  <c r="C206" i="6"/>
  <c r="C56" i="6"/>
  <c r="C106" i="6"/>
  <c r="C156" i="6"/>
  <c r="G157" i="6"/>
  <c r="G207" i="6"/>
  <c r="G257" i="6"/>
  <c r="G107" i="6"/>
  <c r="G57" i="6"/>
  <c r="B36" i="9"/>
  <c r="B40" i="9"/>
  <c r="B18" i="9"/>
  <c r="B14" i="9"/>
  <c r="B38" i="9"/>
  <c r="B13" i="9"/>
  <c r="G7" i="6"/>
  <c r="C7" i="6"/>
  <c r="B49" i="6" s="1"/>
  <c r="C6" i="6"/>
  <c r="B34" i="9"/>
  <c r="B33" i="9"/>
  <c r="B26" i="9"/>
  <c r="B35" i="9"/>
  <c r="B24" i="9"/>
  <c r="B23" i="9"/>
  <c r="B16" i="9"/>
  <c r="B39" i="9"/>
  <c r="B41" i="9"/>
  <c r="B32" i="9"/>
  <c r="B31" i="9"/>
  <c r="B37" i="9"/>
  <c r="B22" i="9"/>
  <c r="B21" i="9"/>
  <c r="B20" i="9"/>
  <c r="B15" i="9"/>
  <c r="B27" i="9"/>
  <c r="B19" i="9"/>
  <c r="B17" i="9"/>
  <c r="B25" i="9"/>
  <c r="C307" i="6" l="1"/>
  <c r="B349" i="6" s="1"/>
  <c r="A349" i="6"/>
  <c r="B357" i="6" s="1"/>
  <c r="B306" i="6"/>
  <c r="C306" i="6" s="1"/>
  <c r="B356" i="6" l="1"/>
  <c r="C356" i="6" s="1"/>
  <c r="C357" i="6"/>
  <c r="B399" i="6" s="1"/>
  <c r="A399" i="6"/>
  <c r="B407" i="6" s="1"/>
  <c r="G357" i="6"/>
  <c r="B44" i="2"/>
  <c r="E44" i="2"/>
  <c r="A449" i="6" l="1"/>
  <c r="B457" i="6" s="1"/>
  <c r="B406" i="6"/>
  <c r="C406" i="6" s="1"/>
  <c r="C407" i="6"/>
  <c r="B449" i="6" s="1"/>
  <c r="G407" i="6"/>
  <c r="C457" i="6" l="1"/>
  <c r="B499" i="6" s="1"/>
  <c r="B456" i="6"/>
  <c r="C456" i="6" s="1"/>
  <c r="A499" i="6"/>
  <c r="G457" i="6"/>
  <c r="B507" i="6" l="1"/>
  <c r="G507" i="6" s="1"/>
  <c r="B506" i="6" l="1"/>
  <c r="C506" i="6" s="1"/>
  <c r="C507" i="6"/>
  <c r="B549" i="6" s="1"/>
  <c r="A549" i="6"/>
  <c r="B557" i="6" l="1"/>
  <c r="C557" i="6" l="1"/>
  <c r="B599" i="6" s="1"/>
  <c r="A599" i="6"/>
  <c r="B556" i="6"/>
  <c r="C556" i="6" s="1"/>
  <c r="G557" i="6"/>
  <c r="B607" i="6" l="1"/>
  <c r="A649" i="6" l="1"/>
  <c r="B657" i="6" s="1"/>
  <c r="C607" i="6"/>
  <c r="B649" i="6" s="1"/>
  <c r="G607" i="6"/>
  <c r="B606" i="6"/>
  <c r="C606" i="6" s="1"/>
  <c r="G657" i="6" l="1"/>
  <c r="C657" i="6"/>
  <c r="B699" i="6" s="1"/>
  <c r="A699" i="6"/>
  <c r="B707" i="6" s="1"/>
  <c r="B656" i="6"/>
  <c r="C656" i="6" s="1"/>
  <c r="A749" i="6" l="1"/>
  <c r="B757" i="6" s="1"/>
  <c r="C707" i="6"/>
  <c r="B749" i="6" s="1"/>
  <c r="G707" i="6"/>
  <c r="B706" i="6"/>
  <c r="C706" i="6" s="1"/>
  <c r="G757" i="6" l="1"/>
  <c r="C757" i="6"/>
  <c r="B799" i="6" s="1"/>
  <c r="B756" i="6"/>
  <c r="C756" i="6" s="1"/>
  <c r="A799" i="6"/>
  <c r="B807" i="6" s="1"/>
  <c r="G807" i="6" l="1"/>
  <c r="B806" i="6"/>
  <c r="C806" i="6" s="1"/>
  <c r="A849" i="6"/>
  <c r="B857" i="6" s="1"/>
  <c r="C807" i="6"/>
  <c r="B849" i="6" s="1"/>
  <c r="G857" i="6" l="1"/>
  <c r="B856" i="6"/>
  <c r="C856" i="6" s="1"/>
  <c r="C857" i="6"/>
  <c r="B899" i="6" s="1"/>
  <c r="A899" i="6"/>
  <c r="B907" i="6" s="1"/>
  <c r="G907" i="6" l="1"/>
  <c r="B906" i="6"/>
  <c r="C906" i="6" s="1"/>
  <c r="A949" i="6"/>
  <c r="B957" i="6" s="1"/>
  <c r="C907" i="6"/>
  <c r="B949" i="6" s="1"/>
  <c r="G957" i="6" l="1"/>
  <c r="B956" i="6"/>
  <c r="C956" i="6" s="1"/>
  <c r="A999" i="6"/>
  <c r="B1007" i="6" s="1"/>
  <c r="C957" i="6"/>
  <c r="B999" i="6" s="1"/>
  <c r="G1007" i="6" l="1"/>
  <c r="C1007" i="6"/>
  <c r="B1049" i="6" s="1"/>
  <c r="B1006" i="6"/>
  <c r="C1006" i="6" s="1"/>
  <c r="A1049" i="6"/>
  <c r="B1057" i="6" s="1"/>
  <c r="A1099" i="6" l="1"/>
  <c r="B1107" i="6" s="1"/>
  <c r="G1057" i="6"/>
  <c r="C1057" i="6"/>
  <c r="B1099" i="6" s="1"/>
  <c r="B1056" i="6"/>
  <c r="C1056" i="6" s="1"/>
  <c r="A1149" i="6" l="1"/>
  <c r="B1157" i="6" s="1"/>
  <c r="G1107" i="6"/>
  <c r="C1107" i="6"/>
  <c r="B1149" i="6" s="1"/>
  <c r="B1106" i="6"/>
  <c r="C1106" i="6" s="1"/>
  <c r="C1157" i="6" l="1"/>
  <c r="B1199" i="6" s="1"/>
  <c r="A1199" i="6"/>
  <c r="B1207" i="6" s="1"/>
  <c r="G1157" i="6"/>
  <c r="B1156" i="6"/>
  <c r="C1156" i="6" s="1"/>
  <c r="A1249" i="6" l="1"/>
  <c r="B1257" i="6" s="1"/>
  <c r="B1206" i="6"/>
  <c r="C1206" i="6" s="1"/>
  <c r="G1207" i="6"/>
  <c r="C1207" i="6"/>
  <c r="B1249" i="6" s="1"/>
  <c r="A1299" i="6" l="1"/>
  <c r="B1307" i="6" s="1"/>
  <c r="B1256" i="6"/>
  <c r="C1256" i="6" s="1"/>
  <c r="C1257" i="6"/>
  <c r="B1299" i="6" s="1"/>
  <c r="G1257" i="6"/>
  <c r="B1306" i="6" l="1"/>
  <c r="C1306" i="6" s="1"/>
  <c r="A1349" i="6"/>
  <c r="B1357" i="6" s="1"/>
  <c r="C1307" i="6"/>
  <c r="B1349" i="6" s="1"/>
  <c r="G1307" i="6"/>
  <c r="A1399" i="6" l="1"/>
  <c r="B1407" i="6" s="1"/>
  <c r="C1357" i="6"/>
  <c r="B1399" i="6" s="1"/>
  <c r="G1357" i="6"/>
  <c r="B1356" i="6"/>
  <c r="C1356" i="6" s="1"/>
  <c r="G1407" i="6" l="1"/>
  <c r="B1406" i="6"/>
  <c r="C1406" i="6" s="1"/>
  <c r="A1449" i="6"/>
  <c r="B1457" i="6" s="1"/>
  <c r="C1407" i="6"/>
  <c r="B1449" i="6" s="1"/>
  <c r="A1499" i="6" l="1"/>
  <c r="B1507" i="6" s="1"/>
  <c r="C1457" i="6"/>
  <c r="B1499" i="6" s="1"/>
  <c r="B1456" i="6"/>
  <c r="C1456" i="6" s="1"/>
  <c r="G1457" i="6"/>
  <c r="A1549" i="6" l="1"/>
  <c r="B1557" i="6" s="1"/>
  <c r="C1507" i="6"/>
  <c r="B1549" i="6" s="1"/>
  <c r="G1507" i="6"/>
  <c r="B1506" i="6"/>
  <c r="C1506" i="6" s="1"/>
  <c r="G1557" i="6" l="1"/>
  <c r="C1557" i="6"/>
  <c r="B1599" i="6" s="1"/>
  <c r="A1599" i="6"/>
  <c r="B1556" i="6"/>
  <c r="C1556" i="6" s="1"/>
  <c r="F22" i="2" l="1"/>
  <c r="G22" i="2" s="1"/>
  <c r="F24" i="2"/>
  <c r="G24" i="2" s="1"/>
  <c r="F30" i="2"/>
  <c r="G30" i="2" s="1"/>
  <c r="F34" i="2"/>
  <c r="G34" i="2" s="1"/>
  <c r="F29" i="2"/>
  <c r="G29" i="2" s="1"/>
  <c r="F20" i="2"/>
  <c r="G20" i="2" s="1"/>
  <c r="F26" i="2"/>
  <c r="G26" i="2" s="1"/>
  <c r="F28" i="2"/>
  <c r="G28" i="2" s="1"/>
  <c r="F37" i="2"/>
  <c r="G37" i="2" s="1"/>
  <c r="F33" i="2"/>
  <c r="G33" i="2" s="1"/>
  <c r="F32" i="2"/>
  <c r="G32" i="2" s="1"/>
  <c r="F25" i="2"/>
  <c r="G25" i="2" s="1"/>
  <c r="F21" i="2"/>
  <c r="G21" i="2" s="1"/>
  <c r="F23" i="2"/>
  <c r="G23" i="2" s="1"/>
  <c r="F38" i="2"/>
  <c r="G38" i="2" s="1"/>
  <c r="F18" i="2"/>
  <c r="G18" i="2" s="1"/>
  <c r="F35" i="2"/>
  <c r="G35" i="2" s="1"/>
  <c r="F36" i="2"/>
  <c r="G36" i="2" s="1"/>
  <c r="F19" i="2"/>
  <c r="G19" i="2" s="1"/>
  <c r="F27" i="2"/>
  <c r="G27" i="2" s="1"/>
  <c r="F31" i="2"/>
  <c r="G31" i="2" s="1"/>
  <c r="H25" i="2" l="1"/>
  <c r="H33" i="2"/>
  <c r="H30" i="2"/>
  <c r="H22" i="2"/>
  <c r="H32" i="2"/>
  <c r="H28" i="2"/>
  <c r="H20" i="2"/>
  <c r="H21" i="2"/>
  <c r="H37" i="2"/>
  <c r="H26" i="2"/>
  <c r="H29" i="2"/>
  <c r="H34" i="2"/>
  <c r="H24" i="2"/>
  <c r="H35" i="2"/>
  <c r="H18" i="2"/>
  <c r="H23" i="2"/>
  <c r="H38" i="2"/>
  <c r="H27" i="2"/>
  <c r="H36" i="2"/>
  <c r="H31" i="2"/>
  <c r="H19" i="2"/>
  <c r="F39" i="2"/>
  <c r="H39" i="2" l="1"/>
  <c r="A1" i="20" l="1"/>
  <c r="N3" i="20" s="1"/>
  <c r="A3" i="20"/>
  <c r="I23" i="2"/>
  <c r="I19" i="2"/>
  <c r="I35" i="2"/>
  <c r="I27" i="2"/>
  <c r="I18" i="2"/>
  <c r="I36" i="2"/>
  <c r="I31" i="2"/>
  <c r="H50" i="2"/>
  <c r="H41" i="2" s="1"/>
  <c r="H42" i="2" s="1"/>
  <c r="H43" i="2" s="1"/>
  <c r="C11" i="2"/>
  <c r="I22" i="2"/>
  <c r="E51" i="9"/>
  <c r="E52" i="9" s="1"/>
  <c r="I32" i="2"/>
  <c r="I30" i="2"/>
  <c r="I26" i="2"/>
  <c r="I28" i="2"/>
  <c r="I37" i="2"/>
  <c r="I20" i="2"/>
  <c r="I21" i="2"/>
  <c r="D16" i="9" s="1"/>
  <c r="I34" i="2"/>
  <c r="I33" i="2"/>
  <c r="I25" i="2"/>
  <c r="I24" i="2"/>
  <c r="I29" i="2"/>
  <c r="I38" i="2"/>
  <c r="D30" i="9" l="1"/>
  <c r="D24" i="9"/>
  <c r="D39" i="9"/>
  <c r="D37" i="9"/>
  <c r="D20" i="9"/>
  <c r="D21" i="9"/>
  <c r="D34" i="9"/>
  <c r="D26" i="9"/>
  <c r="D27" i="9"/>
  <c r="D35" i="9"/>
  <c r="D38" i="9"/>
  <c r="D33" i="9"/>
  <c r="D15" i="9"/>
  <c r="D36" i="9"/>
  <c r="D40" i="9"/>
  <c r="D17" i="9"/>
  <c r="D45" i="9"/>
  <c r="D42" i="9"/>
  <c r="D32" i="9"/>
  <c r="D31" i="9"/>
  <c r="D41" i="9"/>
  <c r="D19" i="9"/>
  <c r="D23" i="9"/>
  <c r="D29" i="9"/>
  <c r="D25" i="9"/>
  <c r="D28" i="9"/>
  <c r="D43" i="9"/>
  <c r="D44" i="9"/>
  <c r="D18" i="9"/>
  <c r="D22" i="9"/>
  <c r="D14" i="9"/>
  <c r="H4" i="20"/>
  <c r="J4" i="20"/>
  <c r="L4" i="20"/>
  <c r="I4" i="20"/>
  <c r="F4" i="20"/>
  <c r="G4" i="20"/>
  <c r="C4" i="20"/>
  <c r="E4" i="20"/>
  <c r="K4" i="20"/>
  <c r="D4" i="20"/>
  <c r="H44" i="2"/>
  <c r="H45" i="2"/>
  <c r="I39" i="2"/>
  <c r="D13" i="9"/>
  <c r="C7" i="20" l="1"/>
  <c r="C5" i="20"/>
  <c r="C6" i="20" s="1"/>
  <c r="C8" i="20" s="1"/>
  <c r="C10" i="20" s="1"/>
  <c r="I7" i="20"/>
  <c r="I5" i="20"/>
  <c r="I6" i="20" s="1"/>
  <c r="L5" i="20"/>
  <c r="L6" i="20" s="1"/>
  <c r="L7" i="20"/>
  <c r="D5" i="20"/>
  <c r="D6" i="20" s="1"/>
  <c r="D7" i="20"/>
  <c r="J7" i="20"/>
  <c r="J5" i="20"/>
  <c r="J6" i="20" s="1"/>
  <c r="K7" i="20"/>
  <c r="K5" i="20"/>
  <c r="K6" i="20" s="1"/>
  <c r="H7" i="20"/>
  <c r="H5" i="20"/>
  <c r="H6" i="20" s="1"/>
  <c r="E7" i="20"/>
  <c r="E5" i="20"/>
  <c r="E6" i="20" s="1"/>
  <c r="G5" i="20"/>
  <c r="G6" i="20" s="1"/>
  <c r="G7" i="20"/>
  <c r="F5" i="20"/>
  <c r="F6" i="20" s="1"/>
  <c r="F7" i="20"/>
  <c r="G48" i="9"/>
  <c r="G51" i="9" s="1"/>
  <c r="F48" i="9"/>
  <c r="H46" i="2"/>
  <c r="H48" i="2" s="1"/>
  <c r="D46" i="9"/>
  <c r="D8" i="20" l="1"/>
  <c r="D10" i="20" s="1"/>
  <c r="D15" i="20" s="1"/>
  <c r="H8" i="20"/>
  <c r="H10" i="20" s="1"/>
  <c r="H15" i="20" s="1"/>
  <c r="J8" i="20"/>
  <c r="J10" i="20" s="1"/>
  <c r="J15" i="20" s="1"/>
  <c r="I8" i="20"/>
  <c r="I10" i="20" s="1"/>
  <c r="K8" i="20"/>
  <c r="K10" i="20" s="1"/>
  <c r="K15" i="20" s="1"/>
  <c r="E8" i="20"/>
  <c r="E10" i="20" s="1"/>
  <c r="L8" i="20"/>
  <c r="L10" i="20" s="1"/>
  <c r="F8" i="20"/>
  <c r="F10" i="20" s="1"/>
  <c r="C15" i="20"/>
  <c r="C14" i="20"/>
  <c r="G8" i="20"/>
  <c r="G10" i="20" s="1"/>
  <c r="F51" i="9"/>
  <c r="F52" i="9" s="1"/>
  <c r="G52" i="9" s="1"/>
  <c r="F49" i="9"/>
  <c r="G49" i="9" s="1"/>
  <c r="H47" i="2"/>
  <c r="K14" i="20" l="1"/>
  <c r="K16" i="20" s="1"/>
  <c r="D14" i="20"/>
  <c r="D16" i="20" s="1"/>
  <c r="H17" i="20"/>
  <c r="H19" i="20" s="1"/>
  <c r="H14" i="20"/>
  <c r="H16" i="20" s="1"/>
  <c r="J14" i="20"/>
  <c r="J16" i="20" s="1"/>
  <c r="L17" i="20"/>
  <c r="L18" i="20" s="1"/>
  <c r="J17" i="20"/>
  <c r="J18" i="20" s="1"/>
  <c r="C16" i="20"/>
  <c r="K17" i="20"/>
  <c r="L14" i="20"/>
  <c r="L15" i="20"/>
  <c r="G15" i="20"/>
  <c r="G17" i="20"/>
  <c r="G19" i="20" s="1"/>
  <c r="G14" i="20"/>
  <c r="F15" i="20"/>
  <c r="F14" i="20"/>
  <c r="D17" i="20"/>
  <c r="E17" i="20"/>
  <c r="E19" i="20" s="1"/>
  <c r="E14" i="20"/>
  <c r="E15" i="20"/>
  <c r="F17" i="20"/>
  <c r="F18" i="20" s="1"/>
  <c r="C17" i="20"/>
  <c r="C18" i="20" s="1"/>
  <c r="C19" i="20" s="1"/>
  <c r="C23" i="20" s="1"/>
  <c r="I15" i="20"/>
  <c r="I14" i="20"/>
  <c r="I17" i="20"/>
  <c r="I18" i="20" s="1"/>
  <c r="H18" i="20" l="1"/>
  <c r="H20" i="20" s="1"/>
  <c r="H21" i="20" s="1"/>
  <c r="H23" i="20" s="1"/>
  <c r="G16" i="20"/>
  <c r="E16" i="20"/>
  <c r="L16" i="20"/>
  <c r="L20" i="20" s="1"/>
  <c r="F16" i="20"/>
  <c r="F20" i="20" s="1"/>
  <c r="J20" i="20"/>
  <c r="K18" i="20"/>
  <c r="G18" i="20"/>
  <c r="J19" i="20"/>
  <c r="E18" i="20"/>
  <c r="E20" i="20" s="1"/>
  <c r="E21" i="20" s="1"/>
  <c r="E23" i="20" s="1"/>
  <c r="I16" i="20"/>
  <c r="I20" i="20" s="1"/>
  <c r="D19" i="20"/>
  <c r="D18" i="20"/>
  <c r="D20" i="20" s="1"/>
  <c r="L19" i="20" l="1"/>
  <c r="L23" i="20" s="1"/>
  <c r="F19" i="20"/>
  <c r="F21" i="20" s="1"/>
  <c r="F23" i="20" s="1"/>
  <c r="I19" i="20"/>
  <c r="I23" i="20" s="1"/>
  <c r="J23" i="20"/>
  <c r="J21" i="20"/>
  <c r="K19" i="20"/>
  <c r="K20" i="20"/>
  <c r="G20" i="20"/>
  <c r="G21" i="20" s="1"/>
  <c r="G23" i="20" s="1"/>
  <c r="D21" i="20"/>
  <c r="D23" i="20" s="1"/>
  <c r="L21" i="20" l="1"/>
  <c r="I21" i="20"/>
  <c r="K23" i="20"/>
  <c r="C27" i="20" s="1"/>
  <c r="B52" i="2" s="1"/>
  <c r="K21" i="20"/>
</calcChain>
</file>

<file path=xl/comments1.xml><?xml version="1.0" encoding="utf-8"?>
<comments xmlns="http://schemas.openxmlformats.org/spreadsheetml/2006/main">
  <authors>
    <author>Secretaria Servicios</author>
  </authors>
  <commentList>
    <comment ref="C19" authorId="0" shapeId="0">
      <text>
        <r>
          <rPr>
            <sz val="9"/>
            <color indexed="81"/>
            <rFont val="Tahoma"/>
            <family val="2"/>
          </rPr>
          <t>Esto valor se calcula autómaticamente una vez definido los Gastos Generales, Beneficio, Ingreso Brutos e IVA por parte del oferente</t>
        </r>
      </text>
    </comment>
  </commentList>
</comments>
</file>

<file path=xl/sharedStrings.xml><?xml version="1.0" encoding="utf-8"?>
<sst xmlns="http://schemas.openxmlformats.org/spreadsheetml/2006/main" count="4401" uniqueCount="2428">
  <si>
    <t>DESIGNACION</t>
  </si>
  <si>
    <t>UN.</t>
  </si>
  <si>
    <t>CANT.</t>
  </si>
  <si>
    <t xml:space="preserve"> </t>
  </si>
  <si>
    <t>gl</t>
  </si>
  <si>
    <t>m3</t>
  </si>
  <si>
    <t>m2</t>
  </si>
  <si>
    <t>HORMIGONES SIMPLES</t>
  </si>
  <si>
    <t>REVESTIMIENTOS</t>
  </si>
  <si>
    <t xml:space="preserve">TOTAL </t>
  </si>
  <si>
    <t xml:space="preserve">COMITENTE : </t>
  </si>
  <si>
    <t>OBRA :</t>
  </si>
  <si>
    <t xml:space="preserve">EMPRESA CONSTRUCTORA:  </t>
  </si>
  <si>
    <t>PORCENTAJE INCIDENCIA DEL ITEM</t>
  </si>
  <si>
    <t>UBICACION:</t>
  </si>
  <si>
    <t>PLAZO DE OBRA:</t>
  </si>
  <si>
    <t>PRESUPUESTO OFICIAL:</t>
  </si>
  <si>
    <t>TOTAL PARA CONTROL</t>
  </si>
  <si>
    <t>MESES</t>
  </si>
  <si>
    <t>Avance Mensual</t>
  </si>
  <si>
    <t>Avance Acumulado</t>
  </si>
  <si>
    <t>Inversión Mensual</t>
  </si>
  <si>
    <t>OBRA:</t>
  </si>
  <si>
    <t>ITEM:</t>
  </si>
  <si>
    <t>UNIDAD:</t>
  </si>
  <si>
    <t>U</t>
  </si>
  <si>
    <t>Cantidad</t>
  </si>
  <si>
    <t>$ Unitarios</t>
  </si>
  <si>
    <t>$ Parcial</t>
  </si>
  <si>
    <t>Total A</t>
  </si>
  <si>
    <t>Total B</t>
  </si>
  <si>
    <t>Total C</t>
  </si>
  <si>
    <t>Costo  Neto</t>
  </si>
  <si>
    <t>Total D=A+B+C</t>
  </si>
  <si>
    <t>EXPEDIENTE N°:</t>
  </si>
  <si>
    <t>ANALISIS DE PRECIOS</t>
  </si>
  <si>
    <t>PRECIOS A:</t>
  </si>
  <si>
    <t>RUBRO:</t>
  </si>
  <si>
    <t>COMPOSICION DE GASTOS GENERALES</t>
  </si>
  <si>
    <t>% Incidencia</t>
  </si>
  <si>
    <t>% Incid. Rubro</t>
  </si>
  <si>
    <t>Gastos Generales de la Empresa</t>
  </si>
  <si>
    <t>Importe</t>
  </si>
  <si>
    <t>PLAN DE TRABAJO Y CURVA DE INVERSIONES</t>
  </si>
  <si>
    <t xml:space="preserve">COMPUTO Y PRESUPUESTO </t>
  </si>
  <si>
    <t>MONTO DE LA OFERTA:</t>
  </si>
  <si>
    <t>Descripción</t>
  </si>
  <si>
    <t>Accesorios de  loza para baño de calidad media</t>
  </si>
  <si>
    <t>Accesorios de loza para baño de calidad inferior</t>
  </si>
  <si>
    <t>Accesorios metálicos para baño</t>
  </si>
  <si>
    <t>Acero aletado conformado, en barra</t>
  </si>
  <si>
    <t>Adhesivo para pisos y revestimientos cerámicos</t>
  </si>
  <si>
    <t>Alacena de cocina de madera, de calidad inferior</t>
  </si>
  <si>
    <t>Alacena de cocina de madera, de calidad media</t>
  </si>
  <si>
    <t>Alacena de cocina de madera, de calidad superior</t>
  </si>
  <si>
    <t>Alfombra de pelo cortado de material sintético, con colocación</t>
  </si>
  <si>
    <t>Anafe a gas</t>
  </si>
  <si>
    <t>Anillo para cámara de inspección de PVC</t>
  </si>
  <si>
    <t>Arcilla expandida</t>
  </si>
  <si>
    <t xml:space="preserve">Arena fina </t>
  </si>
  <si>
    <t>Artefacto de iluminación</t>
  </si>
  <si>
    <t>Ascensor  de 15 paradas</t>
  </si>
  <si>
    <t>Ascensor  de 7 paradas</t>
  </si>
  <si>
    <t>Baldosa de laja negra</t>
  </si>
  <si>
    <t>Bañera de chapa porcelanizada</t>
  </si>
  <si>
    <t>Bañera de plástico reforzado con fibra de vidrio</t>
  </si>
  <si>
    <t>Barniz con poliuretano</t>
  </si>
  <si>
    <t>Bidé de calidad inferior</t>
  </si>
  <si>
    <t>Bidé de calidad media</t>
  </si>
  <si>
    <t>Bidé de calidad superior</t>
  </si>
  <si>
    <t xml:space="preserve">Boca de acceso de plomo </t>
  </si>
  <si>
    <t>Cable  con conductor unipolar</t>
  </si>
  <si>
    <t>Cable coaxil 75 ohms</t>
  </si>
  <si>
    <t>Cable telefónico de 1 par</t>
  </si>
  <si>
    <t>Cable telefónico de 101 pares</t>
  </si>
  <si>
    <t>Cable tipo Sintenax</t>
  </si>
  <si>
    <t>Caja de chapa con tablero trifásico</t>
  </si>
  <si>
    <t>Caja de chapa para tablero</t>
  </si>
  <si>
    <t>Caja octogonal de chapa para instalación eléctrica</t>
  </si>
  <si>
    <t>Caja para pares telefónicos</t>
  </si>
  <si>
    <t>Caja rectangular de chapa para instalación eléctrica</t>
  </si>
  <si>
    <t>Cal área hidratada</t>
  </si>
  <si>
    <t>Cal hidráulica hidratada</t>
  </si>
  <si>
    <t>Calefactor de tiro balanceado</t>
  </si>
  <si>
    <t>Calefón de tiro balanceado</t>
  </si>
  <si>
    <t>Calefón de tiro natural</t>
  </si>
  <si>
    <t>Canilla de bronce</t>
  </si>
  <si>
    <t>Caño de acero para instalaciones eléctricas</t>
  </si>
  <si>
    <t>Caño de chapa galvanizada</t>
  </si>
  <si>
    <t>Caño de cobre de  0,013 m</t>
  </si>
  <si>
    <t>Caño de cobre de 0,019 m</t>
  </si>
  <si>
    <t>Caño de hierro fundido de  0,064 m</t>
  </si>
  <si>
    <t>Caño de hierro fundido de  0,100 m</t>
  </si>
  <si>
    <t>Caño de hierro galvanizado</t>
  </si>
  <si>
    <t>Caño de hierro negro con revestimiento epoxi</t>
  </si>
  <si>
    <t xml:space="preserve">Caño de plomo </t>
  </si>
  <si>
    <t>Caño de polipropileno de 0,013 m</t>
  </si>
  <si>
    <t>Caño de polipropileno de 0,019 m</t>
  </si>
  <si>
    <t>Caño de PVC de 0,063 m</t>
  </si>
  <si>
    <t>Caño de PVC de 0,110 m</t>
  </si>
  <si>
    <t xml:space="preserve">Canto rodado natural </t>
  </si>
  <si>
    <t>Cascote</t>
  </si>
  <si>
    <t>Cemento de albañilería</t>
  </si>
  <si>
    <t>Cemento portland normal, en bolsa</t>
  </si>
  <si>
    <t>Cocina a gas</t>
  </si>
  <si>
    <t>Codo con base de PVC</t>
  </si>
  <si>
    <t>Codo de hierro negro con revestimiento epoxi de 0,013 m</t>
  </si>
  <si>
    <t>Codo de hierro negro con revestimiento epoxi de 0,025 m</t>
  </si>
  <si>
    <t xml:space="preserve">Codo de polipropileno  </t>
  </si>
  <si>
    <t xml:space="preserve">Codo para caño de cobre </t>
  </si>
  <si>
    <t>Conductor revestido para puesta a tierra</t>
  </si>
  <si>
    <t>Conector de chapa cincada</t>
  </si>
  <si>
    <t>Conexión flexible cromada</t>
  </si>
  <si>
    <t xml:space="preserve">Conexión flexible de plástico  </t>
  </si>
  <si>
    <t>Cortina de enrollar común de madera</t>
  </si>
  <si>
    <t>Cortina de enrollar de PVC</t>
  </si>
  <si>
    <t>Cortina de enrollar regulable de madera</t>
  </si>
  <si>
    <t>Cristal transparente de 4mm, con colocación</t>
  </si>
  <si>
    <t>Curva de hierro fundido</t>
  </si>
  <si>
    <t>Curva de hierro negro con revestimiento epoxi</t>
  </si>
  <si>
    <t>Depósito de fibrocemento para inodoro</t>
  </si>
  <si>
    <t>Electrobomba monofásica 1/3 HP</t>
  </si>
  <si>
    <t>Electrobomba monofásica 3/4 HP</t>
  </si>
  <si>
    <t>Electrobomba monofásica cloacal 1/3 HP</t>
  </si>
  <si>
    <t>Electrobomba monofásica pluvial 1/3 HP</t>
  </si>
  <si>
    <t>Electrobomba monofásica pluvial 3/4 HP</t>
  </si>
  <si>
    <t>Electrobomba trifásica 1,5 HP</t>
  </si>
  <si>
    <t>Electrobomba trifásica 7,5 HP</t>
  </si>
  <si>
    <t>Embudo de hierro fundido</t>
  </si>
  <si>
    <t>Embudo de PVC</t>
  </si>
  <si>
    <t>Enduído plástico al agua para exteriores</t>
  </si>
  <si>
    <t>Enduído plástico al agua para interiores</t>
  </si>
  <si>
    <t>Esmalte sintético brillante</t>
  </si>
  <si>
    <t>Esmalte sintético semimate</t>
  </si>
  <si>
    <t>Estaño al 50%</t>
  </si>
  <si>
    <t>Fijador  al agua</t>
  </si>
  <si>
    <t>Frente de placard de madera, de calidad inferior</t>
  </si>
  <si>
    <t>Frente de placard de madera, de calidad superior</t>
  </si>
  <si>
    <t>Gabinete para medidor de gas</t>
  </si>
  <si>
    <t>Gabinete para medidor monofásico</t>
  </si>
  <si>
    <t>Grifería para bidé de calidad inferior</t>
  </si>
  <si>
    <t>Grifería para bidé de calidad media</t>
  </si>
  <si>
    <t>Grifería para bidé de calidad superior</t>
  </si>
  <si>
    <t>Grifería para cocina de calidad inferior</t>
  </si>
  <si>
    <t>Grifería para cocina de calidad media</t>
  </si>
  <si>
    <t>Grifería para cocina, monocomando, de calidad superior</t>
  </si>
  <si>
    <t>Grifería para ducha de calidad inferior</t>
  </si>
  <si>
    <t>Grifería para ducha de calidad media</t>
  </si>
  <si>
    <t>Grifería para ducha de calidad superior</t>
  </si>
  <si>
    <t>Grifería para lavadero de calidad inferior</t>
  </si>
  <si>
    <t>Grifería para lavadero de calidad media</t>
  </si>
  <si>
    <t>Grifería para lavatorio de calidad inferior</t>
  </si>
  <si>
    <t>Grifería para lavatorio de calidad media</t>
  </si>
  <si>
    <t>Grifería para lavatorio de calidad superior</t>
  </si>
  <si>
    <t>Hidrante completo, con manguera y gabinete</t>
  </si>
  <si>
    <t>Hormigón elaborado</t>
  </si>
  <si>
    <t>Horno a gas</t>
  </si>
  <si>
    <t>Iluminación de emergencia</t>
  </si>
  <si>
    <t>Inodoro de calidad inferior</t>
  </si>
  <si>
    <t>Inodoro de calidad media</t>
  </si>
  <si>
    <t>Inodoro de calidad superior con mochila</t>
  </si>
  <si>
    <t>Interruptor automático para tanque</t>
  </si>
  <si>
    <t>Interruptor de un  punto</t>
  </si>
  <si>
    <t>Interruptor diferencial</t>
  </si>
  <si>
    <t xml:space="preserve">Interruptor termomagnético </t>
  </si>
  <si>
    <t>Jabalina</t>
  </si>
  <si>
    <t>Laca poliuretánica</t>
  </si>
  <si>
    <t>Ladrillo cerámico hueco</t>
  </si>
  <si>
    <t>Ladrillo cerámico para entrepisos</t>
  </si>
  <si>
    <t>Ladrillo común</t>
  </si>
  <si>
    <t>Ladrillo de media máquina</t>
  </si>
  <si>
    <t>Lavatorio con columna de calidad media</t>
  </si>
  <si>
    <t>Lavatorio con columna de calidad superior</t>
  </si>
  <si>
    <t>Lavatorio sin columna de calidad inferior</t>
  </si>
  <si>
    <t>Listón yesero</t>
  </si>
  <si>
    <t>Llave candado para gas</t>
  </si>
  <si>
    <t>Llave de paso para agua</t>
  </si>
  <si>
    <t>Llave de paso para gas</t>
  </si>
  <si>
    <t>Llave esclusa de bronce</t>
  </si>
  <si>
    <t>Loseta calcárea para vereda</t>
  </si>
  <si>
    <t>Loseta de piedra lavada</t>
  </si>
  <si>
    <t>Machimbre con una cara cepillada</t>
  </si>
  <si>
    <t>Marco y tapa con cierre hermético, de bronce, de 0,20 x 0,20 m</t>
  </si>
  <si>
    <t>Matafuego de polvo químico</t>
  </si>
  <si>
    <t>Membrana asfáltica común</t>
  </si>
  <si>
    <t>Membrana asfáltica con folio de aluminio</t>
  </si>
  <si>
    <t>Mesada de acero inoxidable con bacha doble</t>
  </si>
  <si>
    <t>Mesada de acero inoxidable lisa</t>
  </si>
  <si>
    <t>Mesada de granito</t>
  </si>
  <si>
    <t>Mesada de granito con perforación para bacha</t>
  </si>
  <si>
    <t>Metal desplegado</t>
  </si>
  <si>
    <t xml:space="preserve">Mosaico granítico          </t>
  </si>
  <si>
    <t>Mueble de cocina bajo mesada, de madera, de calidad inferior</t>
  </si>
  <si>
    <t>Mueble de cocina bajo mesada, de madera, de calidad media</t>
  </si>
  <si>
    <t>Mueble de cocina bajo mesada, de madera, de calidad superior</t>
  </si>
  <si>
    <t xml:space="preserve">Pegamento para PVC </t>
  </si>
  <si>
    <t>Perfil normal doble T</t>
  </si>
  <si>
    <t>Pileta de cocina de acero inoxidable</t>
  </si>
  <si>
    <t>Pileta de lavar de loza, chica</t>
  </si>
  <si>
    <t>Pileta de lavar de loza, grande o mediana</t>
  </si>
  <si>
    <t>Pileta de lavar de plástico</t>
  </si>
  <si>
    <t xml:space="preserve">Pileta de piso de PVC  </t>
  </si>
  <si>
    <t>Pintura al látex para interiores</t>
  </si>
  <si>
    <t>Pintura al látex para exteriores</t>
  </si>
  <si>
    <t xml:space="preserve">Pintura asfáltica </t>
  </si>
  <si>
    <t>Pintura transparente para ladrillo visto</t>
  </si>
  <si>
    <t>Piso de entablonado, con colocación</t>
  </si>
  <si>
    <t>Piso de parquet, con colocación</t>
  </si>
  <si>
    <t>Plomo para fundir</t>
  </si>
  <si>
    <t>Poliestireno expandido en placas</t>
  </si>
  <si>
    <t>Portero eléctrico</t>
  </si>
  <si>
    <t xml:space="preserve">Portón levadizo de madera </t>
  </si>
  <si>
    <t>Portón levadizo metálico</t>
  </si>
  <si>
    <t>Preservador para madera</t>
  </si>
  <si>
    <t>Puerta balcón corrediza de madera</t>
  </si>
  <si>
    <t>Puerta balcón corrediza metálica de calidad media</t>
  </si>
  <si>
    <t>Puerta balcón corrediza metálica de calidad superior</t>
  </si>
  <si>
    <t>Puerta de entrada de madera con tableros, de calidad inferior</t>
  </si>
  <si>
    <t>Puerta de entrada de madera con tableros, de calidad media</t>
  </si>
  <si>
    <t>Puerta de entrada de madera con tableros, de calidad superior</t>
  </si>
  <si>
    <t>Puerta metálica vidriada</t>
  </si>
  <si>
    <t>Puerta placa de madera, de calidad inferior</t>
  </si>
  <si>
    <t>Puerta placa de madera, de calidad media</t>
  </si>
  <si>
    <t>Puerta placa de madera, de calidad superior</t>
  </si>
  <si>
    <t>Ramal de hierro fundido</t>
  </si>
  <si>
    <t>Ramal de PVC</t>
  </si>
  <si>
    <t>Regulador de gas</t>
  </si>
  <si>
    <t>Reja de barrotes</t>
  </si>
  <si>
    <t>Rociador de techo tipo Spray</t>
  </si>
  <si>
    <t>Tabla con una cara cepillada para encofrado</t>
  </si>
  <si>
    <t>Tanque para agua de polietileno tricapa, aprobado, de 1000 litros de capacidad</t>
  </si>
  <si>
    <t>Tapa de chapa para cámara de inspección</t>
  </si>
  <si>
    <t>Tapa sumergida para tanque</t>
  </si>
  <si>
    <t>Te para caño de cobre</t>
  </si>
  <si>
    <t>Teja francesa</t>
  </si>
  <si>
    <t>Termotanque a gas</t>
  </si>
  <si>
    <t>Tirante  cepillado</t>
  </si>
  <si>
    <t>Tirante  sin cepillar</t>
  </si>
  <si>
    <t>Toma TV</t>
  </si>
  <si>
    <t>Tomacorriente con toma a tierra</t>
  </si>
  <si>
    <t xml:space="preserve">Tosca  </t>
  </si>
  <si>
    <t>Válvula a flotante</t>
  </si>
  <si>
    <t>Ventana corrediza de madera</t>
  </si>
  <si>
    <t>Vigueta de hormigón pretensado</t>
  </si>
  <si>
    <t>Yeso blanco</t>
  </si>
  <si>
    <t>Zócalo de madera</t>
  </si>
  <si>
    <t xml:space="preserve">Zócalo granítico             </t>
  </si>
  <si>
    <t>Mano de obra</t>
  </si>
  <si>
    <t>Albañilería</t>
  </si>
  <si>
    <t>Carpinterías</t>
  </si>
  <si>
    <t>Artefactos de iluminación y cableado</t>
  </si>
  <si>
    <t>Caños de PVC para instalaciones varias</t>
  </si>
  <si>
    <t>Gastos generales</t>
  </si>
  <si>
    <t>Artefactos para baño y grifería</t>
  </si>
  <si>
    <t>Hormigón</t>
  </si>
  <si>
    <t>Válvulas de bronce</t>
  </si>
  <si>
    <t>Electrobombas</t>
  </si>
  <si>
    <t>Pisos y revestimientos</t>
  </si>
  <si>
    <t>Aceros - Hierro aletado</t>
  </si>
  <si>
    <t>Cemento</t>
  </si>
  <si>
    <t>Arena</t>
  </si>
  <si>
    <t>Agua para construcción</t>
  </si>
  <si>
    <t>Alquiler de andamios</t>
  </si>
  <si>
    <t>Alquiler de camión volcador</t>
  </si>
  <si>
    <t>Alquiler de camioneta</t>
  </si>
  <si>
    <t>Alquiler de pala cargadora</t>
  </si>
  <si>
    <t>Alquiler de retroexcavadora</t>
  </si>
  <si>
    <t>Alquiler de volquete</t>
  </si>
  <si>
    <t>Capataz general de obra</t>
  </si>
  <si>
    <t>Casilla para obrador</t>
  </si>
  <si>
    <t>Cerco de obra</t>
  </si>
  <si>
    <t>Conexión de agua</t>
  </si>
  <si>
    <t>Conexión de desagüe cloacal</t>
  </si>
  <si>
    <t>Conexión de energía eléctrica</t>
  </si>
  <si>
    <t>Conexión de gas</t>
  </si>
  <si>
    <t>Depreciación de equipo</t>
  </si>
  <si>
    <t>Luz y fuerza motriz para obra</t>
  </si>
  <si>
    <t>Madera para encofrado</t>
  </si>
  <si>
    <t>Seguro de incendio de obra</t>
  </si>
  <si>
    <t>Seguro de Responsabilidad civil contra terceros</t>
  </si>
  <si>
    <t>Sereno</t>
  </si>
  <si>
    <t>Tirante sin cepillar</t>
  </si>
  <si>
    <t>Túnel peatonal</t>
  </si>
  <si>
    <t>Instalación eléctrica</t>
  </si>
  <si>
    <t xml:space="preserve">Instalación sanitaria </t>
  </si>
  <si>
    <t xml:space="preserve">Instalación contra incendio </t>
  </si>
  <si>
    <t>Instalación de gas</t>
  </si>
  <si>
    <t xml:space="preserve">Pintura </t>
  </si>
  <si>
    <t>Codigo Unificado</t>
  </si>
  <si>
    <t>Guinche 1200 Kg.</t>
  </si>
  <si>
    <t>Hormigoneras de 130 a 300 litros</t>
  </si>
  <si>
    <t>Mesa de corte de cerámicos</t>
  </si>
  <si>
    <t>Mesa de corte de mosaicos</t>
  </si>
  <si>
    <t>Pluma 300 Kg.</t>
  </si>
  <si>
    <t>Taladro percutor</t>
  </si>
  <si>
    <t>Vibrador a péndulo</t>
  </si>
  <si>
    <t>Andamios</t>
  </si>
  <si>
    <t>Camión volcador</t>
  </si>
  <si>
    <t>Contenedor tipo volquete</t>
  </si>
  <si>
    <t>Camioneta</t>
  </si>
  <si>
    <t>Pala cargadora</t>
  </si>
  <si>
    <t>Retroexcavadora</t>
  </si>
  <si>
    <t xml:space="preserve">Aberturas de aluminio                                                  </t>
  </si>
  <si>
    <t xml:space="preserve">Aberturas de chapa de hierro                                           </t>
  </si>
  <si>
    <t xml:space="preserve">Abrasivos                                                              </t>
  </si>
  <si>
    <t xml:space="preserve">Abrazaderas                                                            </t>
  </si>
  <si>
    <t xml:space="preserve">Accesorio para máquinas herramientas                                   </t>
  </si>
  <si>
    <t xml:space="preserve">Accesorios para herramientas                                           </t>
  </si>
  <si>
    <t xml:space="preserve">Aceites lubricantes                                                    </t>
  </si>
  <si>
    <t xml:space="preserve">Acoplados                                                              </t>
  </si>
  <si>
    <t xml:space="preserve">Acumuladores eléctricos                                                </t>
  </si>
  <si>
    <t xml:space="preserve">Alambres de acero                                                      </t>
  </si>
  <si>
    <t xml:space="preserve">Amoladoras                                                             </t>
  </si>
  <si>
    <t xml:space="preserve">Arcillas                                                               </t>
  </si>
  <si>
    <t xml:space="preserve">Arenas                                                                 </t>
  </si>
  <si>
    <t xml:space="preserve">Automóviles                                                            </t>
  </si>
  <si>
    <t xml:space="preserve">Autopartes de goma                                                     </t>
  </si>
  <si>
    <t xml:space="preserve">Balastos                                                               </t>
  </si>
  <si>
    <t xml:space="preserve">Baldosas cerámicas                                                     </t>
  </si>
  <si>
    <t xml:space="preserve">Barnices y protectores para madera                                     </t>
  </si>
  <si>
    <t xml:space="preserve">Barras de hierro y acero                                               </t>
  </si>
  <si>
    <t xml:space="preserve">Bolsas de plástico                                                     </t>
  </si>
  <si>
    <t xml:space="preserve">Bulones                                                                </t>
  </si>
  <si>
    <t xml:space="preserve">Calderas ( de gas y fuel oil)                                                              </t>
  </si>
  <si>
    <t xml:space="preserve">Cales                                                                  </t>
  </si>
  <si>
    <t xml:space="preserve">Caños y tubos de PVC                                                   </t>
  </si>
  <si>
    <t xml:space="preserve">Capacitores electrolíticos                                             </t>
  </si>
  <si>
    <t xml:space="preserve">Cemento portland                                                       </t>
  </si>
  <si>
    <t xml:space="preserve">Cerraduras                                                             </t>
  </si>
  <si>
    <t xml:space="preserve">Chapas metálicas                                                       </t>
  </si>
  <si>
    <t xml:space="preserve">Clavos                                                                 </t>
  </si>
  <si>
    <t xml:space="preserve">Compresores y sus repuestos                                            </t>
  </si>
  <si>
    <t xml:space="preserve">Conductores eléctricos                                                 </t>
  </si>
  <si>
    <t xml:space="preserve">Cortinas de aluminio                                                   </t>
  </si>
  <si>
    <t xml:space="preserve">Cortinas de enrrollar de PVC                                           </t>
  </si>
  <si>
    <t xml:space="preserve">Cuadernos y blocks                                                     </t>
  </si>
  <si>
    <t xml:space="preserve">Cubiertas agrícolas                                                    </t>
  </si>
  <si>
    <t xml:space="preserve">Cubiertas convencionales                                               </t>
  </si>
  <si>
    <t xml:space="preserve">Cubiertas radiales                                                     </t>
  </si>
  <si>
    <t xml:space="preserve">Cucharas de albañil                                                    </t>
  </si>
  <si>
    <t xml:space="preserve">Elásticos para autos                                                   </t>
  </si>
  <si>
    <t xml:space="preserve">Electrobombas                                                          </t>
  </si>
  <si>
    <t xml:space="preserve">Enduído para paredes                                                   </t>
  </si>
  <si>
    <t xml:space="preserve">Energía eléctrica                                                      </t>
  </si>
  <si>
    <t xml:space="preserve">Equipos de transmisión                                                 </t>
  </si>
  <si>
    <t xml:space="preserve">Esmaltes sintéticos                                                    </t>
  </si>
  <si>
    <t xml:space="preserve">Fibras minerales                                                       </t>
  </si>
  <si>
    <t xml:space="preserve">Film de polietileno                                                    </t>
  </si>
  <si>
    <t xml:space="preserve">Fuel oil                                                               </t>
  </si>
  <si>
    <t xml:space="preserve">Gas                                                                    </t>
  </si>
  <si>
    <t xml:space="preserve">Gas oil                                                                </t>
  </si>
  <si>
    <t xml:space="preserve">Gases de refinería (Butano. Propano)                                                     </t>
  </si>
  <si>
    <t xml:space="preserve">Grifería                                                               </t>
  </si>
  <si>
    <t xml:space="preserve">Grupos electrógenos                                                    </t>
  </si>
  <si>
    <t xml:space="preserve">Herramientas de mano                                                   </t>
  </si>
  <si>
    <t xml:space="preserve">Hidrófugos                                                             </t>
  </si>
  <si>
    <t xml:space="preserve">Hierros redondos                                                       </t>
  </si>
  <si>
    <t xml:space="preserve">Hormigón                                                               </t>
  </si>
  <si>
    <t xml:space="preserve">Hormigoneras                                                           </t>
  </si>
  <si>
    <t xml:space="preserve">Impermeabilizantes                                                     </t>
  </si>
  <si>
    <t xml:space="preserve">Interruptores eléctricos                                               </t>
  </si>
  <si>
    <t xml:space="preserve">Ladrillos huecos                                                       </t>
  </si>
  <si>
    <t xml:space="preserve">Ladrillos refractarios                                                 </t>
  </si>
  <si>
    <t xml:space="preserve">Lingotes de aluminio y sus aleaciones                       </t>
  </si>
  <si>
    <t xml:space="preserve">Lingotes y perfiles de aluminio y sus aleaciones                       </t>
  </si>
  <si>
    <t xml:space="preserve">Maderas aglomeradas                                                    </t>
  </si>
  <si>
    <t xml:space="preserve">Maderas aserradas                                                      </t>
  </si>
  <si>
    <t xml:space="preserve">Maderas terciadas fenólicas                                            </t>
  </si>
  <si>
    <t xml:space="preserve">Maderas terciadas no fenólicas                                         </t>
  </si>
  <si>
    <t xml:space="preserve">Máquinas viales no autopropulsadas                                     </t>
  </si>
  <si>
    <t xml:space="preserve">Membranas asfálticas                                                   </t>
  </si>
  <si>
    <t xml:space="preserve">Morteros refractarios                                                  </t>
  </si>
  <si>
    <t xml:space="preserve">Mosaicos                                                               </t>
  </si>
  <si>
    <t xml:space="preserve">Motores a explosión de uso industrial                                  </t>
  </si>
  <si>
    <t xml:space="preserve">Motores eléctricos                                                     </t>
  </si>
  <si>
    <t xml:space="preserve">Motos                                                                  </t>
  </si>
  <si>
    <t xml:space="preserve">Naftas                                                                 </t>
  </si>
  <si>
    <t xml:space="preserve">Papel obra                                                             </t>
  </si>
  <si>
    <t xml:space="preserve">Pegamentos para revestimientos                                         </t>
  </si>
  <si>
    <t xml:space="preserve">Perfiles de hierro                                                     </t>
  </si>
  <si>
    <t xml:space="preserve">Petróleo crudo                                                         </t>
  </si>
  <si>
    <t xml:space="preserve">Piedras                                                                </t>
  </si>
  <si>
    <t xml:space="preserve">Piezas fundidas                                                         </t>
  </si>
  <si>
    <t xml:space="preserve">Piletas y mesadas de acero inoxidable                                  </t>
  </si>
  <si>
    <t xml:space="preserve">Pinturas al látex                                                      </t>
  </si>
  <si>
    <t>Plastificantes</t>
  </si>
  <si>
    <t xml:space="preserve">Polímeros del cloruro de vinilo                                        </t>
  </si>
  <si>
    <t xml:space="preserve">Polímeros del etileno                                                  </t>
  </si>
  <si>
    <t xml:space="preserve">Productos básicos de aluminio                                  </t>
  </si>
  <si>
    <t xml:space="preserve">Productos básicos de cobre y latón                                     </t>
  </si>
  <si>
    <t xml:space="preserve">Puertas placa                                                          </t>
  </si>
  <si>
    <t xml:space="preserve">Radiadores                                                             </t>
  </si>
  <si>
    <t xml:space="preserve">Resinas plásticas                                                      </t>
  </si>
  <si>
    <t xml:space="preserve">Soldadoras eléctricas                                                  </t>
  </si>
  <si>
    <t xml:space="preserve">Subproductos de refinería (Coke. Parafina)                                              </t>
  </si>
  <si>
    <t xml:space="preserve">Taladros                                                               </t>
  </si>
  <si>
    <t xml:space="preserve">Tejas                                                                  </t>
  </si>
  <si>
    <t xml:space="preserve">Tejidos de alambre                                                     </t>
  </si>
  <si>
    <t xml:space="preserve">Telas plásticas                                                        </t>
  </si>
  <si>
    <t xml:space="preserve">Transformadores                                                        </t>
  </si>
  <si>
    <t xml:space="preserve">Utilitarios                                                            </t>
  </si>
  <si>
    <t xml:space="preserve">Yesos y piedras calizas                                                </t>
  </si>
  <si>
    <t xml:space="preserve">Accesorios y repuestos para máquinas de uso especial                 </t>
  </si>
  <si>
    <t xml:space="preserve">Aceros aleados                                                       </t>
  </si>
  <si>
    <t xml:space="preserve">Chapas de hierro al silicio                                              </t>
  </si>
  <si>
    <t xml:space="preserve">Chapas de hierro/acero                                               </t>
  </si>
  <si>
    <t xml:space="preserve">Estaño                                                               </t>
  </si>
  <si>
    <t xml:space="preserve">Maderas aserradas                                                    </t>
  </si>
  <si>
    <t xml:space="preserve">Máquinas para perforar, taladrar o fresar                            </t>
  </si>
  <si>
    <t xml:space="preserve">Máquinas para rebanar, afilar, amolar, pulir u otro acabado          </t>
  </si>
  <si>
    <t xml:space="preserve">Papeles                                                              </t>
  </si>
  <si>
    <t xml:space="preserve">Piezas y partes para máquinas de uso general (Rodamientos)                         </t>
  </si>
  <si>
    <t xml:space="preserve">Toner                                                                </t>
  </si>
  <si>
    <t>Estructuras metálicas para construcción (incluye: Aberturas de aluminio, Aberturas de chapa de hierro y Cortinas de aluminio)</t>
  </si>
  <si>
    <t>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t>
  </si>
  <si>
    <t>Máquinas herramientas y sus accesorios (incluye: Tornos y sus partes y piezas, Taladros, Amoladoras, Máquinas para carpintería, Soldadoras eléctricas y Accesorio para máquinas herramientas)</t>
  </si>
  <si>
    <t>Productos de cerámica no refractaria para uso no estructural (incluye: Artefactos sanitarios y Platos playos de cerámica)</t>
  </si>
  <si>
    <t>Artículos de hormigón, de cemento y de yeso (incluye: Hormigón, Mosaicos y Artículos pretensados)</t>
  </si>
  <si>
    <t>Autos, utilitarios, camiones, colectivos y chasis (incluye: Automóviles, Utilitarios, Camiones y sus chasis y Colectivos, Chasis y carrocerías para ómnibus)</t>
  </si>
  <si>
    <t>Plásticos en formas básicas (incluye: Caños y tubos de PVC, Caños y tubos de polipropileno y Caños y tubos de polietileno)</t>
  </si>
  <si>
    <t>Cauchos (incluye: Cauchos sintéticos y Dispersiones de caucho)</t>
  </si>
  <si>
    <t>Otros productos de caucho (incluye: Autopartes de goma, Correas de goma con refuerzo textil y Otros artículos de goma)</t>
  </si>
  <si>
    <t>Otros productos plásticos (incluye: Telas plásticas, Cortinas de enrollar de PVC y Artículos de bazar de plástico)</t>
  </si>
  <si>
    <t>Carpintería de madera (incluye: Cortinas de madera y Puertas placa)</t>
  </si>
  <si>
    <t>Cubiertas de caucho (incluye: Cubiertas radiales, Cubiertas convencionales y Cubiertas agrícolas)</t>
  </si>
  <si>
    <t>Otros productos metálicos n.c.p. (incluye: Bulones, Clavos, Envases de hojalata, Recipientes para gases, Grifería, Cerraduras, Tejidos de alambre, Piletas y mesadas de acero inoxidable y Chapas metálicas)</t>
  </si>
  <si>
    <t>Motores, generadores y transformadores eláctricos (incluye: Motores eléctricos, Grupos electrógenos y Transformadores)</t>
  </si>
  <si>
    <t>Combustibles (Incluye: Naftas, Kerosene, Gas oil, Fuel oil y Gases de refinería)</t>
  </si>
  <si>
    <t>Máquinas viales para la construcción (incluye: Máquinas viales autopropulsadas, Máquinas viales no autopropulsadas y Hormigoneras)</t>
  </si>
  <si>
    <t>Productos refractarios (incluye: Ladrillos refractarios y Morteros refractarios)</t>
  </si>
  <si>
    <t>Automotores y sus motores (incluye: Motores para vehículos, Automóviles, Utilitarios, Camiones y sus chasis y Colectivos, chasis y carrocerías para ómnibus)</t>
  </si>
  <si>
    <t>Sustancias plásticas (incluye: Polímeros de etileno, Polímeros de estireno, Polímeros de cloruro de vinilo y Polímeros de propileno)</t>
  </si>
  <si>
    <t>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t>
  </si>
  <si>
    <t>Vidrios para construcción y automotores (incluye: Vidrio plano, Vidrios templados, Vidrios térmicos y Vidrios laminados)</t>
  </si>
  <si>
    <t>Hierros y aceros en formas básicas (incluye: Chapas de hierro/acero, Aceros aleados y Perfiles de hierro/acero)</t>
  </si>
  <si>
    <t>Minerales no ferrosos en formas básicas (incluye: Cobre, Estaño y Manganeso)</t>
  </si>
  <si>
    <t>Máquinas herramientas (incluye: Máquinas para perforar, taladrar o fresar y Máquinas para rebanar, afilar, amolar, pulir u otro acabado)</t>
  </si>
  <si>
    <t xml:space="preserve">Máquinas de uso general y sus partes y piezas (incluye: Piezas y partes para máquinas de uso general -Rodamientos- y Máquinas para uso general -Máquinas para soldar plásticos-)                             </t>
  </si>
  <si>
    <t>Sustancias plásticas (incluye: Polietileno y Polipropileno)</t>
  </si>
  <si>
    <t>Sustancias químicas básicas (incluye: Soda solvay y Pigmentos)</t>
  </si>
  <si>
    <t>Baldosas y losas para pavimentos, cubos de mosaicos de cerámicos y artículos similares (incluye: Azulejo, Baldosa cerámica esmaltada y Baldosa cerámica roja)</t>
  </si>
  <si>
    <t>Cajonera para placard (incluye: Cajonera para placard de calidad inferior, media y superior)</t>
  </si>
  <si>
    <t>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t>
  </si>
  <si>
    <t>Estantes y divisiones para placard (incluye: Estantes y divisiones para placard de calidad inferior, media y superior)</t>
  </si>
  <si>
    <t>Ventana corrediza metálica y ventiluz metálico (incluye: Ventana corrediza metálica, Ventana corrediza metálica con vidrio repartido y Ventiluz metálico)</t>
  </si>
  <si>
    <t>Productos químicos</t>
  </si>
  <si>
    <t>Motores eléctricos y equipos de aire acondicionado</t>
  </si>
  <si>
    <t>Asfaltos, combustibles y lubricantes</t>
  </si>
  <si>
    <t>Medidores de caudal</t>
  </si>
  <si>
    <t>Membrana impermeabilizante</t>
  </si>
  <si>
    <t>Equipo - Amortización de equipo</t>
  </si>
  <si>
    <t>DATOS REDETERMINACION</t>
  </si>
  <si>
    <t>CÓDIGO</t>
  </si>
  <si>
    <t>DESCRIPCIÓN</t>
  </si>
  <si>
    <t>Terciado Fenólico e= 18mm.  Mts. 1,22x 2,44</t>
  </si>
  <si>
    <t>Puntales de Alamo de 8,5 cm x 2,5 m.</t>
  </si>
  <si>
    <t>Alambre Nº 17</t>
  </si>
  <si>
    <t>Poliestireno expandido e = 1 cm.</t>
  </si>
  <si>
    <t>Esmalte sintetico blanco x 4 lts tipo ALBA</t>
  </si>
  <si>
    <t>Vidrio transparente de 3mm  precio x m2.</t>
  </si>
  <si>
    <t>Cable de Cobre aislado de 1,5mm tipo Pirelli</t>
  </si>
  <si>
    <t>Caja de Acero rectangular MOP</t>
  </si>
  <si>
    <t>Tubo de PVC 3,2mmdiam x 63mm x 4 mts</t>
  </si>
  <si>
    <t>Deposito de Fº Cº embutir de 16 lts.</t>
  </si>
  <si>
    <t>Inodoro Pedestal  blanco FERRUM ANDINA</t>
  </si>
  <si>
    <t>Tanque de Plastico para agua tricapa850lts. Aprobado.</t>
  </si>
  <si>
    <t>Portarrollo blanco FERRUM  FIX</t>
  </si>
  <si>
    <t>Chapadur superpuerta 1,22x2,13</t>
  </si>
  <si>
    <t>Chapa de Hierro Nº 18 medidas (1,22x2,44)</t>
  </si>
  <si>
    <t>Pomela de Hierro re. 140x170</t>
  </si>
  <si>
    <t>Cerradura tipo kallay nº 4006</t>
  </si>
  <si>
    <t>Gas Oil</t>
  </si>
  <si>
    <t xml:space="preserve">Nafta Super </t>
  </si>
  <si>
    <t>Aceite Diesel Movil extra 15/40</t>
  </si>
  <si>
    <t>Piedra Nº 1</t>
  </si>
  <si>
    <t>Piedra Nº 2</t>
  </si>
  <si>
    <t>Piedra Nº 3</t>
  </si>
  <si>
    <t>Arena para sellado</t>
  </si>
  <si>
    <t>Triturado 8 mm</t>
  </si>
  <si>
    <t>Triturado 20 mm</t>
  </si>
  <si>
    <t>Cementi tipo 50/60</t>
  </si>
  <si>
    <t>Asfaliq EM1</t>
  </si>
  <si>
    <t>Asfaliq ER1</t>
  </si>
  <si>
    <t>Emulsion EBCR</t>
  </si>
  <si>
    <t>Bitalco 70/100</t>
  </si>
  <si>
    <t>Mezcla 70/30</t>
  </si>
  <si>
    <t>Postes metalicos pesados long. 1,50</t>
  </si>
  <si>
    <t>Alas terminales comunes (0,73 m)</t>
  </si>
  <si>
    <t>Caño Armco MP100 chapa ac. 2 mm Ondul. Y Galv.; 2mts. Diam.</t>
  </si>
  <si>
    <t>Powergel 800 encartuchado Kg</t>
  </si>
  <si>
    <t>Detonador Comun Nº 8  Kg.</t>
  </si>
  <si>
    <t>Mecha Lenta Kg.</t>
  </si>
  <si>
    <t>Detonador Noneles 1/15 seriados c/u</t>
  </si>
  <si>
    <t>Cordon Detonante 5 Grs/mts. Kg.</t>
  </si>
  <si>
    <t>Gav. Malla 6x8 alam.zinc 5% 3mm de ref. mt 1x1x1</t>
  </si>
  <si>
    <t>Alambre galvanizado para gavion</t>
  </si>
  <si>
    <t>180 X M3      H-8</t>
  </si>
  <si>
    <t>250 X M3      H-13</t>
  </si>
  <si>
    <t>310 X M3      H-17</t>
  </si>
  <si>
    <t>Pint/reflec p/demerc. Horiz. Temp.Amb.x 20 lts</t>
  </si>
  <si>
    <t>Diluyente para demarcación x 20 lts</t>
  </si>
  <si>
    <t>Pintura ligante imprimador x 20 lts</t>
  </si>
  <si>
    <t>Estaño en Barra al 33%</t>
  </si>
  <si>
    <t>Caño Hormigon comprimido 0,40 mts.</t>
  </si>
  <si>
    <t>Caño PVC R Diam. 75 mm</t>
  </si>
  <si>
    <t>Caño PVC R Diam. 150 mm</t>
  </si>
  <si>
    <t>Válv.esclusa sm de HºFº d/brida 75 mm *1</t>
  </si>
  <si>
    <t>Válv.esclusa sm de HºFº d/brida 250 mm *1</t>
  </si>
  <si>
    <t>Caño Polietileno al/dens MRS-80-K10- 20mm</t>
  </si>
  <si>
    <t>Kits completo conexión domiciliaria</t>
  </si>
  <si>
    <t>Caja para empotrar en vereda</t>
  </si>
  <si>
    <t>Caño PVC 40mm diam, 3,2mm esp.</t>
  </si>
  <si>
    <t>Caño PVC p/cloacas 160 mm diam. Reglam.</t>
  </si>
  <si>
    <t>Caño PVC p/cloacas 315 mm diam. Reglam.</t>
  </si>
  <si>
    <t>Marco y Tapa de HºFº pesado 600mm diam</t>
  </si>
  <si>
    <t>Marco y Tapa de HºFº ductil art. Clase 400</t>
  </si>
  <si>
    <t>Caño PVC Cloacas 110 mm</t>
  </si>
  <si>
    <t>Ramal PVC Cloacas 160x110mm a 45º c/ag</t>
  </si>
  <si>
    <t>Curva 110 mm diam. A 45º c/aro de goma</t>
  </si>
  <si>
    <t>Valvula de Hº ductil tipo euro 20 db 75 mm*1</t>
  </si>
  <si>
    <t>Brazo Metalico s/ CN 77 con collar y bulones</t>
  </si>
  <si>
    <t>Cable Cu  tipo talle 2x2x5 mm2</t>
  </si>
  <si>
    <t>Morseto bimetalico deriv. 1360/1 B</t>
  </si>
  <si>
    <t>Artefacto Meriza 66</t>
  </si>
  <si>
    <t>Balasto + Ignitor P/Interior de 150 W / 220 V</t>
  </si>
  <si>
    <t>Aislador MN17</t>
  </si>
  <si>
    <t>RACK 479</t>
  </si>
  <si>
    <t>Fleje Aluminio de 10 x 1 mm</t>
  </si>
  <si>
    <t>Morseto 1976/4  -  AL-AL</t>
  </si>
  <si>
    <t>Canto rodado clasificado</t>
  </si>
  <si>
    <t>(Valores Netos sin Impuestos)</t>
  </si>
  <si>
    <t>TOTAL GASTOS GENERALES</t>
  </si>
  <si>
    <t>UBICACIÓN:</t>
  </si>
  <si>
    <t>COMITENTE:</t>
  </si>
  <si>
    <t>CONTRATISTA:</t>
  </si>
  <si>
    <t>A - MATERIALES</t>
  </si>
  <si>
    <t>B - MANO DE OBRA</t>
  </si>
  <si>
    <t>C - EQUIPOS</t>
  </si>
  <si>
    <t>ml</t>
  </si>
  <si>
    <t>Capa aisladora horizontal</t>
  </si>
  <si>
    <t>Oficial Especializado</t>
  </si>
  <si>
    <t xml:space="preserve">Oficial </t>
  </si>
  <si>
    <t>Ayudante</t>
  </si>
  <si>
    <t>Equipo nacional</t>
  </si>
  <si>
    <t>Gas  oil.</t>
  </si>
  <si>
    <t>Fuel oil.</t>
  </si>
  <si>
    <t>Nafta Común.</t>
  </si>
  <si>
    <t>Arenas.</t>
  </si>
  <si>
    <t>Cementos.</t>
  </si>
  <si>
    <t>Cales.</t>
  </si>
  <si>
    <t>Piedras.</t>
  </si>
  <si>
    <t>Acero dulce.</t>
  </si>
  <si>
    <t>Acero especial.</t>
  </si>
  <si>
    <t>Acero para pretensado.</t>
  </si>
  <si>
    <t>Acero laminado</t>
  </si>
  <si>
    <t>Camisas de acero para pilotes.</t>
  </si>
  <si>
    <t>Alambres para alambrados.</t>
  </si>
  <si>
    <t>Torniquetes.</t>
  </si>
  <si>
    <t>Caños de hierro galvanizado.</t>
  </si>
  <si>
    <t>Caños de hormigón armado.</t>
  </si>
  <si>
    <t>Alambre tejido p/ gaviones y colchonetas.</t>
  </si>
  <si>
    <t>Postes, varillones y varillas p/alambrados.</t>
  </si>
  <si>
    <t>Membrana de polietileno o geotextil</t>
  </si>
  <si>
    <t>Tranqueras de madera.</t>
  </si>
  <si>
    <t>Luminarias.</t>
  </si>
  <si>
    <t>Lámparas.</t>
  </si>
  <si>
    <t>Balastos (electricidad).</t>
  </si>
  <si>
    <t>Conductores eléctricos.</t>
  </si>
  <si>
    <t>Tableros.</t>
  </si>
  <si>
    <t>Aluminio en chapa p/ señalamiento</t>
  </si>
  <si>
    <t>Filler calcáreo.</t>
  </si>
  <si>
    <t>Madera para encofrado.</t>
  </si>
  <si>
    <t>Mejorador de adherencia.</t>
  </si>
  <si>
    <t>Aditivos para hormigones.</t>
  </si>
  <si>
    <t>Gelinita.</t>
  </si>
  <si>
    <t>Mechas.</t>
  </si>
  <si>
    <t>Gelamón.</t>
  </si>
  <si>
    <t>Nagovil.</t>
  </si>
  <si>
    <t>Apoyos de neopreno.</t>
  </si>
  <si>
    <t>Columnas para iluminación.</t>
  </si>
  <si>
    <t>Baranda metálica peatonal.</t>
  </si>
  <si>
    <t>Pintura termoplástica reflectante.</t>
  </si>
  <si>
    <t>Esferillas de vidrio.</t>
  </si>
  <si>
    <t>Tachas reflectantes.</t>
  </si>
  <si>
    <t>Esmalte sintético.</t>
  </si>
  <si>
    <t>Pórticos, ménsulas y carteles.</t>
  </si>
  <si>
    <t>Siliconas de bajo módulo.</t>
  </si>
  <si>
    <t>Resina Epoxi.</t>
  </si>
  <si>
    <t>Sellador de fisuras.</t>
  </si>
  <si>
    <t>Moldes metálicos.</t>
  </si>
  <si>
    <t>Accesorios para pretensado.</t>
  </si>
  <si>
    <t>Anclajes.</t>
  </si>
  <si>
    <t>Topes antisísmicos.</t>
  </si>
  <si>
    <t>Caños de PVC.</t>
  </si>
  <si>
    <t>Balasto.(FF.CC.)</t>
  </si>
  <si>
    <t>Durmientes.</t>
  </si>
  <si>
    <t>Rieles.</t>
  </si>
  <si>
    <t>Escamas para tierra armada.</t>
  </si>
  <si>
    <t>Mat. especiales p/tierra armada.</t>
  </si>
  <si>
    <t>Alquiler apuntalamientos.</t>
  </si>
  <si>
    <t>Alquiler equipos.</t>
  </si>
  <si>
    <t>Movilidad p/Supervisión.</t>
  </si>
  <si>
    <t>Cubiertas y cámaras p/movilidad</t>
  </si>
  <si>
    <t>Vivienda para Supervisión.</t>
  </si>
  <si>
    <t>Seguros y patente.</t>
  </si>
  <si>
    <t>Clavos y alambres p/ataduras.</t>
  </si>
  <si>
    <t>Flejes de hierro.</t>
  </si>
  <si>
    <t>Artículos pretensados.</t>
  </si>
  <si>
    <t>Tubos de acero.</t>
  </si>
  <si>
    <t>Transporte p/Var. Referencia.</t>
  </si>
  <si>
    <t>Asfaltos, comb. y lubr. p/Var. Referencia.</t>
  </si>
  <si>
    <t>Equipos p/Var. Referencia.</t>
  </si>
  <si>
    <t>Gastos generales p/Var. Referencia.</t>
  </si>
  <si>
    <t>Camiones y sus Chasis.</t>
  </si>
  <si>
    <t>Carrocerías y Remolques (Acoplados).</t>
  </si>
  <si>
    <t>Máquinas Viales Autopropulsadas.</t>
  </si>
  <si>
    <t>Máquinas Viales no Autopropulsadas.</t>
  </si>
  <si>
    <t>Costo financiero (Anual).</t>
  </si>
  <si>
    <t>Equipo importado.</t>
  </si>
  <si>
    <t>Cementos asfálticos C.A.</t>
  </si>
  <si>
    <t>Asfaltos diluídos E.M. - E.R.</t>
  </si>
  <si>
    <t>Emulsiones asfálticas.</t>
  </si>
  <si>
    <t>Asfaltos modificados c/polímeros.</t>
  </si>
  <si>
    <t>Caños y bóvedas de chapa ondulada y galvanizada.</t>
  </si>
  <si>
    <t>Materiales para baranda metálica cincada para defensa.</t>
  </si>
  <si>
    <t>CAMION SOLO:</t>
  </si>
  <si>
    <t>Cubiertas y cámaras.</t>
  </si>
  <si>
    <t>Gas-oil</t>
  </si>
  <si>
    <t>Chofer.</t>
  </si>
  <si>
    <t>CAMION CON ACOPLADO:</t>
  </si>
  <si>
    <t>Hormigón Elaborado</t>
  </si>
  <si>
    <t>Bolsas de plástico</t>
  </si>
  <si>
    <t>Suelo seleccionado</t>
  </si>
  <si>
    <t>Lámina reflectiva p/señalamiento</t>
  </si>
  <si>
    <t>Pintura látex para exterior</t>
  </si>
  <si>
    <t>Puntas para fresado</t>
  </si>
  <si>
    <t>Provisón de agua</t>
  </si>
  <si>
    <t>Cloruro de sodio (Sal)</t>
  </si>
  <si>
    <t>Herramientas menores</t>
  </si>
  <si>
    <t>Mano de obra - p/Var. Referencia</t>
  </si>
  <si>
    <t>Gas Oil p/Var. Referencia</t>
  </si>
  <si>
    <t>Aceite lubricante p/Var. Referencia</t>
  </si>
  <si>
    <t>Mano de Obra - Oficial Especializado</t>
  </si>
  <si>
    <t xml:space="preserve">Mano de Obra - Oficial </t>
  </si>
  <si>
    <t>Mano de Obra - Medio Oficial</t>
  </si>
  <si>
    <t>Mano de Obra - Ayudante</t>
  </si>
  <si>
    <t>Mano de Obra - Arquitectura p/Var. Referencia</t>
  </si>
  <si>
    <t>GAS OIL TOTAL PROMEDIO PAIS S/IVA - ACA</t>
  </si>
  <si>
    <t>Costo Financiero (Mensual)</t>
  </si>
  <si>
    <t>Mano de Obra</t>
  </si>
  <si>
    <t>Arena clasificada lavada</t>
  </si>
  <si>
    <t>Calcemit c/env x 30 Kg.</t>
  </si>
  <si>
    <t>Emulsión asfáltica envase x 18 lts. (RicAsfalt )</t>
  </si>
  <si>
    <t>CUBIERTA CON TACOS 1000 X 20 16 T.</t>
  </si>
  <si>
    <t>CUBIERTAS SIN TACOS 1000 X 20 16T</t>
  </si>
  <si>
    <t>CUBIERTA 1400 X 24 12 TELAS</t>
  </si>
  <si>
    <t>CUBIERTA 23,5 X 25 20 T</t>
  </si>
  <si>
    <t>CUBIERTA 26,5 X 25 20 T</t>
  </si>
  <si>
    <t>I</t>
  </si>
  <si>
    <t>OBRAS DE ARQUITECTURA</t>
  </si>
  <si>
    <t>0001</t>
  </si>
  <si>
    <t>TRABAJOS PRELIMINARES</t>
  </si>
  <si>
    <t>Movilización de obra</t>
  </si>
  <si>
    <t>0002</t>
  </si>
  <si>
    <t>Obrador</t>
  </si>
  <si>
    <t>0003</t>
  </si>
  <si>
    <t>Cartel de obra</t>
  </si>
  <si>
    <t>0004</t>
  </si>
  <si>
    <t>Limpieza de terreno</t>
  </si>
  <si>
    <t>0005</t>
  </si>
  <si>
    <t>Erradicación de árboles</t>
  </si>
  <si>
    <t>0006</t>
  </si>
  <si>
    <t>Demoliciones incluido retiro de material</t>
  </si>
  <si>
    <t>0007</t>
  </si>
  <si>
    <t>Replanteo</t>
  </si>
  <si>
    <t>MOVIMIENTOS DE SUELOS</t>
  </si>
  <si>
    <t>Relleno y compactación</t>
  </si>
  <si>
    <t>Excavación para subsuelo</t>
  </si>
  <si>
    <t>Excavación para fundaciones</t>
  </si>
  <si>
    <t>Hormigón de limpieza</t>
  </si>
  <si>
    <t>Hormigón para cimientos</t>
  </si>
  <si>
    <t>Contrapiso</t>
  </si>
  <si>
    <t>Contrapiso armado</t>
  </si>
  <si>
    <t>HORMIGON ARMADO</t>
  </si>
  <si>
    <t>Bases</t>
  </si>
  <si>
    <t>Vigas de arriostramiento</t>
  </si>
  <si>
    <t>Vigas de fundación</t>
  </si>
  <si>
    <t>Vigas de encadenado</t>
  </si>
  <si>
    <t>Zapatas corridas</t>
  </si>
  <si>
    <t>Columnas de encadenado</t>
  </si>
  <si>
    <t>Vigas de carga</t>
  </si>
  <si>
    <t>0008</t>
  </si>
  <si>
    <t>Columnas de carga</t>
  </si>
  <si>
    <t>0009</t>
  </si>
  <si>
    <t>Tabiques de hormigón armado</t>
  </si>
  <si>
    <t>0010</t>
  </si>
  <si>
    <t>Losas de hormigón armado</t>
  </si>
  <si>
    <t>0011</t>
  </si>
  <si>
    <t>Losas cerámicas</t>
  </si>
  <si>
    <t>0012</t>
  </si>
  <si>
    <t>Escaleras</t>
  </si>
  <si>
    <t>CONTRAPISOS Y CARPETAS</t>
  </si>
  <si>
    <t>Contrapiso e = 10 cm</t>
  </si>
  <si>
    <t>Contrapiso e = 12 cm</t>
  </si>
  <si>
    <t>Contrapiso e = 15 cm</t>
  </si>
  <si>
    <t>Contrapiso armado e = 10 cm</t>
  </si>
  <si>
    <t>Contrapiso armado e = 12 cm</t>
  </si>
  <si>
    <t>Contrapiso armado e = 15 cm</t>
  </si>
  <si>
    <t>0021</t>
  </si>
  <si>
    <t>Carpeta sobre contrapiso</t>
  </si>
  <si>
    <t>0022</t>
  </si>
  <si>
    <t>Carpeta sobre losa</t>
  </si>
  <si>
    <t>MAMPOSTERIA</t>
  </si>
  <si>
    <t>Ladrillo cerámico macizo e = 0,10 m</t>
  </si>
  <si>
    <t>Ladrillo cerámico macizo e = 0,20 m</t>
  </si>
  <si>
    <t>Ladrillo cerámico macizo e = 0,30 m</t>
  </si>
  <si>
    <t>Ladrillón cerámico macizo e = 0,20 m</t>
  </si>
  <si>
    <t>Ladrillo cerámico macizo armada e = 0,10 m</t>
  </si>
  <si>
    <t>Ladrillo cerámico macizo armada e = 0,20 m</t>
  </si>
  <si>
    <t>Ladrillo cerámico macizo armada e = 0,30 m</t>
  </si>
  <si>
    <t>Ladrillón cerámico macizo armada e = 0,20 m</t>
  </si>
  <si>
    <t>Ladrillo cerámico hueco e = 0,10 m</t>
  </si>
  <si>
    <t>Ladrillo cerámico hueco e = 0,20 m</t>
  </si>
  <si>
    <t>0020</t>
  </si>
  <si>
    <t>Bloque de hormigón e = 0,10 m</t>
  </si>
  <si>
    <t>Bloque de hormigón e = 0,20 m</t>
  </si>
  <si>
    <t>AISLACIONES</t>
  </si>
  <si>
    <t>Capa aisladora Vertical</t>
  </si>
  <si>
    <t>Blindaje de plomo para rayos</t>
  </si>
  <si>
    <t>Aislación contra el salitre</t>
  </si>
  <si>
    <t>REVOQUES Y ENLUCIDOS</t>
  </si>
  <si>
    <t>Revoque grueso interior</t>
  </si>
  <si>
    <t>Revoque grueso impermeable b/ revestimiento</t>
  </si>
  <si>
    <t>Enlucido interior</t>
  </si>
  <si>
    <t>Enlucido exterior</t>
  </si>
  <si>
    <t>CUBIERTA DE TECHO</t>
  </si>
  <si>
    <t>Cubierta de techo inaccesible</t>
  </si>
  <si>
    <t>Cubierta de techo accesible</t>
  </si>
  <si>
    <t>CIELORRASOS</t>
  </si>
  <si>
    <t>Cielorraso aplicado de yeso</t>
  </si>
  <si>
    <t>Cielorraso aplicado a la cal</t>
  </si>
  <si>
    <t>Cielorraso suspendido placa roca de yeso junta tomada</t>
  </si>
  <si>
    <t>Cielorraso suspendido placa roca de yeso desmontable</t>
  </si>
  <si>
    <t>Cielorraso suspendido placa roca de yeso locales húmedos</t>
  </si>
  <si>
    <t>Cielorraso suspendido placa cementicia</t>
  </si>
  <si>
    <t>Cielorraso modular metálico ( c/ aislación acústica )</t>
  </si>
  <si>
    <t>Revestimiento cerámico</t>
  </si>
  <si>
    <t>Revestimiento porcelanato</t>
  </si>
  <si>
    <t>Revestimiento de piedra</t>
  </si>
  <si>
    <t>Revestimiento plástico</t>
  </si>
  <si>
    <t>Revestimiento vinílico</t>
  </si>
  <si>
    <t>TABIQUE CONSTRUCCIÓN EN SECO</t>
  </si>
  <si>
    <t>Tabique placa roca de yeso</t>
  </si>
  <si>
    <t>Tabique placa roca de yeso para sanitario</t>
  </si>
  <si>
    <t>Tabique medio forro de placa de yeso</t>
  </si>
  <si>
    <t>Tabique medio forro de placa de yeso para sanitario</t>
  </si>
  <si>
    <t>Tabique placa cementicia</t>
  </si>
  <si>
    <t>Tabique estructura aluminio y placas madera</t>
  </si>
  <si>
    <t>0013</t>
  </si>
  <si>
    <t>PISOS Y ZOCALOS</t>
  </si>
  <si>
    <t>Piso granítico</t>
  </si>
  <si>
    <t>Piso técnico</t>
  </si>
  <si>
    <t>Piso granito natural</t>
  </si>
  <si>
    <t>Piso cemento rodillado</t>
  </si>
  <si>
    <t>Piso cemento alisado</t>
  </si>
  <si>
    <t>Piso baldosas piedra lavada</t>
  </si>
  <si>
    <t>Piso baldosa cerámica</t>
  </si>
  <si>
    <t>Pavimentos de HºAº</t>
  </si>
  <si>
    <t>Zócalo granítico</t>
  </si>
  <si>
    <t>Zócalo calcáreo</t>
  </si>
  <si>
    <t>Zócalo granito natural</t>
  </si>
  <si>
    <t>Zócalo hormigón</t>
  </si>
  <si>
    <t>0014</t>
  </si>
  <si>
    <t>MESADAS</t>
  </si>
  <si>
    <t>Mesadas granito reconstituido</t>
  </si>
  <si>
    <t>Mesadas granito natural</t>
  </si>
  <si>
    <t>0015</t>
  </si>
  <si>
    <t>VIDRIOS Y ESPEJOS</t>
  </si>
  <si>
    <t>Vidrio float 3 mm</t>
  </si>
  <si>
    <t>Vidrio float 4 mm</t>
  </si>
  <si>
    <t>Vidrio float 5 mm</t>
  </si>
  <si>
    <t>Laminado de seguridad (float 3+PVB+float 3)</t>
  </si>
  <si>
    <t>Laminado de seguridad (float 4+PVB+float 4)</t>
  </si>
  <si>
    <t>Doble Vidrio Hermético (3+9+3)</t>
  </si>
  <si>
    <t>Doble Vidrio Hermético (4+9+4)</t>
  </si>
  <si>
    <t>Doble Vidrio Hermético (3+12+3)</t>
  </si>
  <si>
    <t>0030</t>
  </si>
  <si>
    <t>Espejos</t>
  </si>
  <si>
    <t>0016</t>
  </si>
  <si>
    <t>PINTURAS</t>
  </si>
  <si>
    <t>Látex muro interior</t>
  </si>
  <si>
    <t>Látex muro exterior</t>
  </si>
  <si>
    <t>Látex cielorraso anti hongos</t>
  </si>
  <si>
    <t>Látex muro H° Visto</t>
  </si>
  <si>
    <t>Esmalte sintético muro interior</t>
  </si>
  <si>
    <t>Esmalte sintético muro exterior</t>
  </si>
  <si>
    <t>Esmalte sintético sobre carpintería madera</t>
  </si>
  <si>
    <t>Esmalte sintético sobre carpintería metálica</t>
  </si>
  <si>
    <t>0017</t>
  </si>
  <si>
    <t>CARPINTERIAS</t>
  </si>
  <si>
    <t>Carpintería madera</t>
  </si>
  <si>
    <t>Carpintería metálica</t>
  </si>
  <si>
    <t>Carpintería aluminio</t>
  </si>
  <si>
    <t>Puertas</t>
  </si>
  <si>
    <t>Ventanas</t>
  </si>
  <si>
    <t>Rejas</t>
  </si>
  <si>
    <t>Piel de Vidrio</t>
  </si>
  <si>
    <t>Parasoles</t>
  </si>
  <si>
    <t>Bastidor soporte carpintería</t>
  </si>
  <si>
    <t>0018</t>
  </si>
  <si>
    <t>ESTRUCTURAS METALICAS</t>
  </si>
  <si>
    <t>Estructura metálica escalera</t>
  </si>
  <si>
    <t>Estructura metálica cubierta</t>
  </si>
  <si>
    <t>Estructura soporte revestimiento</t>
  </si>
  <si>
    <t>Torre metálica para tanque de reserva</t>
  </si>
  <si>
    <t>Tapajuntas</t>
  </si>
  <si>
    <t>0019</t>
  </si>
  <si>
    <t>INSTALACIONES</t>
  </si>
  <si>
    <t>Instalación eléctrica - Fuerza mótriz y media tensión</t>
  </si>
  <si>
    <t>Instalación eléctrica - Corrientes débiles</t>
  </si>
  <si>
    <t>Instalación eléctrica - Cañerias y/o bandejas</t>
  </si>
  <si>
    <t>Instalación eléctrica - Cableado</t>
  </si>
  <si>
    <t>Instalación eléctrica - Artefactos iluminación</t>
  </si>
  <si>
    <t>Instalación sanitaria</t>
  </si>
  <si>
    <t>Instalación sanitaria - Base de cloacas</t>
  </si>
  <si>
    <t>Instalación sanitaria - Provisión de agua potable</t>
  </si>
  <si>
    <t>Instalación sanitaria - Artefactos y accesorios</t>
  </si>
  <si>
    <t>Instalación sanitaria - Grifería</t>
  </si>
  <si>
    <t>Instalación de gas - Artefactoss</t>
  </si>
  <si>
    <t>Instalación de gas - Cañería</t>
  </si>
  <si>
    <t>Instalación termomecánica</t>
  </si>
  <si>
    <t>0040</t>
  </si>
  <si>
    <t>Instalación servicio contra incendio</t>
  </si>
  <si>
    <t>0050</t>
  </si>
  <si>
    <t>Ascensores</t>
  </si>
  <si>
    <t>0060</t>
  </si>
  <si>
    <t>Riego</t>
  </si>
  <si>
    <t>OBRAS EXTERIORES</t>
  </si>
  <si>
    <t>Parquización</t>
  </si>
  <si>
    <t>Veredas y canteros</t>
  </si>
  <si>
    <t>Estacionamiento y demarcacion</t>
  </si>
  <si>
    <t>Vereda municipal</t>
  </si>
  <si>
    <t>Mástil bandera</t>
  </si>
  <si>
    <t>SEÑALETICA</t>
  </si>
  <si>
    <t>Señaletica</t>
  </si>
  <si>
    <t>Cartel institucional</t>
  </si>
  <si>
    <t>PROYECTO EJECUTIVO</t>
  </si>
  <si>
    <t>Proyecto ejecutivo</t>
  </si>
  <si>
    <t>Proyecto ejecutivo - Arquitectónico</t>
  </si>
  <si>
    <t>Proyecto ejecutivo - Estructural</t>
  </si>
  <si>
    <t>Proyecto ejecutivo - Instalación eléctrica</t>
  </si>
  <si>
    <t>Proyecto ejecutivo - Instalación sanitaria</t>
  </si>
  <si>
    <t>Proyecto ejecutivo - Instalación gas</t>
  </si>
  <si>
    <t>Proyecto ejecutivo - Instalación termomecánica</t>
  </si>
  <si>
    <t>0023</t>
  </si>
  <si>
    <t>EQUIPAMIENTO</t>
  </si>
  <si>
    <t>Pizarrones</t>
  </si>
  <si>
    <t>0024</t>
  </si>
  <si>
    <t>ANTEPECHOS Y UMBRALES</t>
  </si>
  <si>
    <t>Antepechos de hormigón</t>
  </si>
  <si>
    <t>Antepechos de granito natural</t>
  </si>
  <si>
    <t>Umbrales de hormigón</t>
  </si>
  <si>
    <t>Umbrales de granito natural</t>
  </si>
  <si>
    <t>0025</t>
  </si>
  <si>
    <t>CIERRE PERIMETRAL</t>
  </si>
  <si>
    <t>Cerco olímpico</t>
  </si>
  <si>
    <t>Malla artística</t>
  </si>
  <si>
    <t>Mampostería y malla artística</t>
  </si>
  <si>
    <t>un</t>
  </si>
  <si>
    <t>Inversión Acumulada</t>
  </si>
  <si>
    <t>FECHA APERTURA LICITACIÓN:</t>
  </si>
  <si>
    <t>ANTICIPO FINANCIERO/ACOPIO:</t>
  </si>
  <si>
    <t>RUBRO ITEM</t>
  </si>
  <si>
    <t>1-</t>
  </si>
  <si>
    <t>2-</t>
  </si>
  <si>
    <t>3-</t>
  </si>
  <si>
    <t>4-</t>
  </si>
  <si>
    <t>5-</t>
  </si>
  <si>
    <t>CODIGO</t>
  </si>
  <si>
    <t>DESCRIPCION</t>
  </si>
  <si>
    <t>IIEE-SJ - 103000</t>
  </si>
  <si>
    <t>Oficial</t>
  </si>
  <si>
    <t>IIEE-SJ - 102000</t>
  </si>
  <si>
    <t>IIEE-SJ - 101000</t>
  </si>
  <si>
    <t>PRECIO SIN IVA</t>
  </si>
  <si>
    <t>LISTADO DE INSUMOS - MANO DE OBRA, MATERIALES Y EQUIPOS - PARA LA OBRA</t>
  </si>
  <si>
    <t>IIEE-SJ - 203001</t>
  </si>
  <si>
    <t>IMPUESTO AL VALOR AGREGADO</t>
  </si>
  <si>
    <t>BENEFICIO</t>
  </si>
  <si>
    <t>GASTOS GENERALES</t>
  </si>
  <si>
    <t>PRECIO TOTAL DEL ITEM</t>
  </si>
  <si>
    <t>COEFICIENTE DE PASO</t>
  </si>
  <si>
    <t>FIN</t>
  </si>
  <si>
    <t>Anticipo Financiero</t>
  </si>
  <si>
    <t>DATOS A COMPLETAR POR LA REPARTICIÓN</t>
  </si>
  <si>
    <t>DATOS A COMPLETAR POR EL OFERENTE</t>
  </si>
  <si>
    <t>DENOMINACIÓN INSUMO</t>
  </si>
  <si>
    <t>Total Gastos Generales de Obra</t>
  </si>
  <si>
    <t>INSTRUCCIONES PARA EL LLENADO DE LA PLANILLA</t>
  </si>
  <si>
    <r>
      <rPr>
        <sz val="12"/>
        <rFont val="Arial"/>
        <family val="2"/>
      </rPr>
      <t>Pestaña</t>
    </r>
    <r>
      <rPr>
        <b/>
        <sz val="12"/>
        <rFont val="Arial"/>
        <family val="2"/>
      </rPr>
      <t xml:space="preserve"> Datos</t>
    </r>
  </si>
  <si>
    <r>
      <rPr>
        <sz val="12"/>
        <rFont val="Arial"/>
        <family val="2"/>
      </rPr>
      <t>Pestaña</t>
    </r>
    <r>
      <rPr>
        <b/>
        <sz val="12"/>
        <rFont val="Arial"/>
        <family val="2"/>
      </rPr>
      <t xml:space="preserve"> CyP</t>
    </r>
  </si>
  <si>
    <r>
      <rPr>
        <sz val="12"/>
        <rFont val="Arial"/>
        <family val="2"/>
      </rPr>
      <t>Pestaña</t>
    </r>
    <r>
      <rPr>
        <b/>
        <sz val="12"/>
        <rFont val="Arial"/>
        <family val="2"/>
      </rPr>
      <t xml:space="preserve"> AP</t>
    </r>
  </si>
  <si>
    <r>
      <rPr>
        <sz val="12"/>
        <rFont val="Arial"/>
        <family val="2"/>
      </rPr>
      <t>Pestaña</t>
    </r>
    <r>
      <rPr>
        <b/>
        <sz val="12"/>
        <rFont val="Arial"/>
        <family val="2"/>
      </rPr>
      <t xml:space="preserve"> Insumos</t>
    </r>
  </si>
  <si>
    <r>
      <t xml:space="preserve">Una vez que el oferente copia todos los insumos en esta misma planilla se agregar en la columna CÓDIGO, el código correspondiente para la redeterminación  a cada uno de los insumos. Este código deberá responder a la codificación presentada en la pestaña </t>
    </r>
    <r>
      <rPr>
        <b/>
        <sz val="12"/>
        <rFont val="Arial"/>
        <family val="2"/>
      </rPr>
      <t>Indices</t>
    </r>
    <r>
      <rPr>
        <sz val="12"/>
        <rFont val="Arial"/>
        <family val="2"/>
      </rPr>
      <t xml:space="preserve"> y se podrá copiar de ella y pegar en la columna correspondiente del insumo
Automáticamente se completara en la columa con la descripción de manera de poder verificar la correspondencia</t>
    </r>
  </si>
  <si>
    <r>
      <rPr>
        <sz val="12"/>
        <rFont val="Arial"/>
        <family val="2"/>
      </rPr>
      <t>Pestaña</t>
    </r>
    <r>
      <rPr>
        <b/>
        <sz val="12"/>
        <rFont val="Arial"/>
        <family val="2"/>
      </rPr>
      <t xml:space="preserve"> PTyCI</t>
    </r>
  </si>
  <si>
    <r>
      <rPr>
        <sz val="12"/>
        <rFont val="Arial"/>
        <family val="2"/>
      </rPr>
      <t>Pestaña</t>
    </r>
    <r>
      <rPr>
        <b/>
        <sz val="12"/>
        <rFont val="Arial"/>
        <family val="2"/>
      </rPr>
      <t xml:space="preserve"> Gastos Generales</t>
    </r>
  </si>
  <si>
    <t>El oferente debe completar la planilla ingresando la descripción del gasto y el monto del mismo.
Una vez completados todos los gastos, con este monto y una vez definido el costo de la obra se calculará inmediatamente el porcentaje que representa el gasto general en la obra</t>
  </si>
  <si>
    <t>PLAN DE TRABAJO</t>
  </si>
  <si>
    <t>AVANCE PORCENTUAL OBRA</t>
  </si>
  <si>
    <t>CURVA DE INVERSIÓN</t>
  </si>
  <si>
    <t>AVANCE MONETARIO</t>
  </si>
  <si>
    <t>COSTOS UNITARIO</t>
  </si>
  <si>
    <t>PRECIO UNITARIO</t>
  </si>
  <si>
    <t>TABLA DE ÍTEMS DEL PROYECTO</t>
  </si>
  <si>
    <t>INGRESOS BRUTOS Y L. HOGAR</t>
  </si>
  <si>
    <t>INGRESO DESIGNACIÓN POR
CÓDIGO RUBRO - ÍTEM</t>
  </si>
  <si>
    <t>INGRESO DESIGNACIÓN SIN CODIFICACIÓN</t>
  </si>
  <si>
    <t>DESIGNACIÓN ITEM</t>
  </si>
  <si>
    <t>TOTAL OFERTA</t>
  </si>
  <si>
    <t>A COMPLETAR POR LA REPARTICIÓN PARA ENTREGAR PLANILLAS PARA LICITACIÓN</t>
  </si>
  <si>
    <t>Llenar todos los datos del encabezamiento de esta pestaña en los campos marcados con el color azul claro
COMITENTE : 
OBRA :
UBICACION:
LICITACIÓN N°:
EXPEDIENTE N°:
PRESUPUESTO OFICIAL:
ANTICIPO FINANCIERO/ACOPIO:
FECHA APERTURA LICITACIÓN:
PLAZO DE OBRA:</t>
  </si>
  <si>
    <t>Recordar que los Rubros no llevan ni unidades ni cantidades y por consiguiente no necesitan elaboración de Análisis de Precios</t>
  </si>
  <si>
    <t xml:space="preserve">Para el caso de Licitaciones llamadas por el sistema de Unidad de Medida deberá completar la columna E con las cantidades previstas.
En el caso de Licitaciones llamadas por el sistema de Ajuste Alzado las cantidades deben ser calculadas por el Oferente y completadas por él. </t>
  </si>
  <si>
    <t>Los datos del costo unitario se completa automáticamente a medida que se completan los datos de cada uno de los análisis de precio por parte del Oferente, asi como los calculos de los costos y porcentaje de incidencia.</t>
  </si>
  <si>
    <t>Las columnas L, M, N y O están reservadas para poder generar la numeración automática por lo que no deberán ser borradas y modificadas, solamente pueden ser copiadas y pegadas en caso de necesitar mas filas por la cantidad de ítems que posee la obra.</t>
  </si>
  <si>
    <t>Si es necesario agregar mas ítems, se deberá tomar una fila intermedia, copiarla y luego insertar en el mismo lugar la cantidad de filas necesarias. Luego se deberá revisar la columna A para que se actualicen correctamente los datos de designación, unidad y cantidad y las fórmulas de calculo del resto de las columnas.</t>
  </si>
  <si>
    <t>Esta pestaña resulta de fundamental importancia para generar los certificados de redeterminación de precios en caso de ser necesario.</t>
  </si>
  <si>
    <t>Al igual que la pestaña CyP se completa automáticamente la numeración y designación del Rubro/Item. Se deberá controlar la coincidencia y de ser necesario agregar una mayor cantidad de ítems (filas) proceder de manera similar a la anterior.
Se deberá ajustar las columnas a los meses previstos para la ejecución de la obra.</t>
  </si>
  <si>
    <r>
      <rPr>
        <sz val="12"/>
        <rFont val="Arial"/>
        <family val="2"/>
      </rPr>
      <t>Pestaña</t>
    </r>
    <r>
      <rPr>
        <b/>
        <sz val="12"/>
        <rFont val="Arial"/>
        <family val="2"/>
      </rPr>
      <t xml:space="preserve"> Items - Códigos</t>
    </r>
  </si>
  <si>
    <t>En esta pestaña se podrá realizar la estandarización de la denominación de los distintos ítems que forman parte de las futuras licitaciones. Esto posibilitará que todas las reparticiones puedan denominar los ítems de una manera única que despues pueda ser reflejada en las especificaciones técnicas particulares de las obras.</t>
  </si>
  <si>
    <t>A COMPLETAR POR EL OFERENTE PARA ENTREGAR PLANILLAS DE LICITACIÓN</t>
  </si>
  <si>
    <t>En todos los casos es conveniente que una vez completos todos los datos se revisen las distintas pestañas de manera que no queden renglones en blanco</t>
  </si>
  <si>
    <t>El Oferente deberá completar los análisis de precios indicando insumo (Materiales - Mano de Obra y Equipos), su unidad, cantidad y precio unitario. Además de acuerdo a lo indicado en el Decreto 691/16 de redeterminación de precios deberá indicar el código a utilizar para poder elaborar, en caso de corresponder, la redeterminación de precios.</t>
  </si>
  <si>
    <t>Todos estos datos pueden ser copiados y pegados de otra planilla que tenga el Oferente, teniendo el cuidado de no modificar el orden de las columnas y de que el pegado se haga solo texto.
Tener cuidado de que si dos insumos se denominas de igual manera y tienen diferentes precios en esta planilla, cuando sean ingresados en el Analisis de Precios, en forma automática se colocará el precio del insumo que este en la fila superior. Para ello conviene utilizar distintas denominaciones, por ejemplo:
Accesorios para baños
Accesorios para instalación sanitaria
Accesorios para instalación eléctrica.</t>
  </si>
  <si>
    <t>El Oferente deberácompletar el avance mensual previsto para cada uno de los ítems. La suma de los porcentajes de avance mensual de cada ítem debe totalizar el 100%</t>
  </si>
  <si>
    <t>El Avance Mensual, Acumulado, la Inversión Mensual y Acumulada se calcularan y completaran automáticamente en función de los avance previstos</t>
  </si>
  <si>
    <t>Se dejan en la planilla algunos insumos de ejemplo</t>
  </si>
  <si>
    <t>IIEE-SJ - 201001</t>
  </si>
  <si>
    <t>IIEE-SJ - 201002</t>
  </si>
  <si>
    <t>IIEE-SJ - 201003</t>
  </si>
  <si>
    <t>IIEE-SJ - 202001</t>
  </si>
  <si>
    <t>IIEE-SJ - 202002</t>
  </si>
  <si>
    <t>IIEE-SJ - 202003</t>
  </si>
  <si>
    <t>IIEE-SJ - 203002</t>
  </si>
  <si>
    <t>IIEE-SJ - 204001</t>
  </si>
  <si>
    <t>IIEE-SJ - 204002</t>
  </si>
  <si>
    <t>IIEE-SJ - 204003</t>
  </si>
  <si>
    <t>IIEE-SJ - 205001</t>
  </si>
  <si>
    <t>IIEE-SJ - 205002</t>
  </si>
  <si>
    <t>IIEE-SJ - 206001</t>
  </si>
  <si>
    <t>IIEE-SJ - 206002</t>
  </si>
  <si>
    <t>IIEE-SJ - 207001</t>
  </si>
  <si>
    <t>IIEE-SJ - 208001</t>
  </si>
  <si>
    <t>IIEE-SJ - 209001</t>
  </si>
  <si>
    <t>IIEE-SJ - 209002</t>
  </si>
  <si>
    <t>IIEE-SJ - 209003</t>
  </si>
  <si>
    <t>IIEE-SJ - 209004</t>
  </si>
  <si>
    <t>IIEE-SJ - 210001</t>
  </si>
  <si>
    <t>IIEE-SJ - 210002</t>
  </si>
  <si>
    <t>IIEE-SJ - 210003</t>
  </si>
  <si>
    <t>IIEE-SJ - 210004</t>
  </si>
  <si>
    <t>IIEE-SJ - 210005</t>
  </si>
  <si>
    <t>IIEE-SJ - 210006</t>
  </si>
  <si>
    <t>IIEE-SJ - 210007</t>
  </si>
  <si>
    <t>IIEE-SJ - 210008</t>
  </si>
  <si>
    <t>IIEE-SJ - 211001</t>
  </si>
  <si>
    <t>IIEE-SJ - 211002</t>
  </si>
  <si>
    <t>IIEE-SJ - 211003</t>
  </si>
  <si>
    <t>IIEE-SJ - 211004</t>
  </si>
  <si>
    <t>IIEE-SJ - 211005</t>
  </si>
  <si>
    <t>IIEE-SJ - 212001</t>
  </si>
  <si>
    <t>IIEE-SJ - 212002</t>
  </si>
  <si>
    <t>IIEE-SJ - 212004</t>
  </si>
  <si>
    <t>IIEE-SJ - 213001</t>
  </si>
  <si>
    <t>IIEE-SJ - 213002</t>
  </si>
  <si>
    <t>IIEE-SJ - 213003</t>
  </si>
  <si>
    <t>IIEE-SJ - 213004</t>
  </si>
  <si>
    <t>IIEE-SJ - 213005</t>
  </si>
  <si>
    <t>IIEE-SJ - 213006</t>
  </si>
  <si>
    <t>IIEE-SJ - 213007</t>
  </si>
  <si>
    <t>IIEE-SJ - 213008</t>
  </si>
  <si>
    <t>IIEE-SJ - 214001</t>
  </si>
  <si>
    <t>IIEE-SJ - 214002</t>
  </si>
  <si>
    <t>IIEE-SJ - 214003</t>
  </si>
  <si>
    <t>IIEE-SJ - 214004</t>
  </si>
  <si>
    <t>IIEE-SJ - 214005</t>
  </si>
  <si>
    <t>IIEE-SJ - 214006</t>
  </si>
  <si>
    <t>IIEE-SJ - 215004</t>
  </si>
  <si>
    <t>IIEE-SJ - 215005</t>
  </si>
  <si>
    <t>IIEE-SJ - 215006</t>
  </si>
  <si>
    <t>IIEE-SJ - 216001</t>
  </si>
  <si>
    <t>IIEE-SJ - 216002</t>
  </si>
  <si>
    <t>IIEE-SJ - 216003</t>
  </si>
  <si>
    <t>IIEE-SJ - 216004</t>
  </si>
  <si>
    <t>IIEE-SJ - 216005</t>
  </si>
  <si>
    <t>IIEE-SJ - 217001</t>
  </si>
  <si>
    <t>IIEE-SJ - 217002</t>
  </si>
  <si>
    <t>IIEE-SJ - 218001</t>
  </si>
  <si>
    <t>IIEE-SJ - 218002</t>
  </si>
  <si>
    <t>IIEE-SJ - 218003</t>
  </si>
  <si>
    <t>IIEE-SJ - 219001</t>
  </si>
  <si>
    <t>IIEE-SJ - 219002</t>
  </si>
  <si>
    <t>IIEE-SJ - 219003</t>
  </si>
  <si>
    <t>IIEE-SJ - 219004</t>
  </si>
  <si>
    <t>IIEE-SJ - 219005</t>
  </si>
  <si>
    <t>IIEE-SJ - 220004</t>
  </si>
  <si>
    <t>IIEE-SJ - 220005</t>
  </si>
  <si>
    <t>IIEE-SJ - 220006</t>
  </si>
  <si>
    <t>IIEE-SJ - 221001</t>
  </si>
  <si>
    <t>IIEE-SJ - 221002</t>
  </si>
  <si>
    <t>IIEE-SJ - 221003</t>
  </si>
  <si>
    <t>IIEE-SJ - 221006</t>
  </si>
  <si>
    <t>IIEE-SJ - 222001</t>
  </si>
  <si>
    <t>IIEE-SJ - 222002</t>
  </si>
  <si>
    <t>IIEE-SJ - 222003</t>
  </si>
  <si>
    <t>IIEE-SJ - 222004</t>
  </si>
  <si>
    <t>IIEE-SJ - 222005</t>
  </si>
  <si>
    <t>IIEE-SJ - 222006</t>
  </si>
  <si>
    <t>IIEE-SJ - 222007</t>
  </si>
  <si>
    <t>IIEE-SJ - 222008</t>
  </si>
  <si>
    <t>IIEE-SJ - 222009</t>
  </si>
  <si>
    <t>IIEE-SJ - 222010</t>
  </si>
  <si>
    <t>IIEE-SJ - 222011</t>
  </si>
  <si>
    <t>IIEE-SJ - 222012</t>
  </si>
  <si>
    <t>IIEE-SJ - 222013</t>
  </si>
  <si>
    <t>IIEE-SJ - 222014</t>
  </si>
  <si>
    <t>IIEE-SJ - 222015</t>
  </si>
  <si>
    <t>IIEE-SJ - 222016</t>
  </si>
  <si>
    <t>IIEE-SJ - 223001</t>
  </si>
  <si>
    <t>IIEE-SJ - 223002</t>
  </si>
  <si>
    <t>IIEE-SJ - 223004</t>
  </si>
  <si>
    <t>IIEE-SJ - 223005</t>
  </si>
  <si>
    <t>IIEE-SJ - 223006</t>
  </si>
  <si>
    <t>IIEE-SJ - 223007</t>
  </si>
  <si>
    <t>IIEE-SJ - 223008</t>
  </si>
  <si>
    <t>IIEE-SJ - 223009</t>
  </si>
  <si>
    <t>IIEE-SJ - 223010</t>
  </si>
  <si>
    <t>COSTO FINANCIERO</t>
  </si>
  <si>
    <t xml:space="preserve">TOTAL COSTO </t>
  </si>
  <si>
    <t>COSTO COSTO</t>
  </si>
  <si>
    <t>SUB TOTAL ( 3 + 4 + 5 )</t>
  </si>
  <si>
    <t>7-</t>
  </si>
  <si>
    <t>8-</t>
  </si>
  <si>
    <t>Este escrito intenta ser una guía para el uso de estas planillas por cada una de las reparticiones que realizan llamados a licitación.
El objetivo es que las mismas correctamente completadas estén adjuntas a la documentación de licitación correspondiente, permitiendo que los formatos digitales que entregan los oferentes puedan ser migrados de forma rápida y segura al sistema SIGOP que permitirá tener en forma actualizada toda la información necesaria no solo para el seguimiento de las obras en ejecución sino tambien de los proyectos en desarrollo por cada repartición.
Es importante comprender que las pestañas CyP, AP y PTyCI no deben ser modificadas en lo que respecta a la ubicación de las columnas ni en los criterios de redondeo a dos decimales en los costos y precios de manera de poder obtener una total correspondencia en el sistema. Si se podrá agregar o suprimir filas de las mismas de acuerdo a la cantidad de ítems que posea las mismas.
Las planillas en blanco se entregan con una cantidad de filas que permiten incorporar 200 renglones, en caso de ser necesario mas se deberán copiar e insertar filas en la parte central de las mismas de manera de poder respetar las fórmulas que contienen ellas.
A continuación se indican los pasos a seguir:</t>
  </si>
  <si>
    <t>COSTO OBRA ( 1 + 2 )</t>
  </si>
  <si>
    <t xml:space="preserve">Para Licitaciones por Unidad de Medida la repartición deberá completar la columna D (Cantidades para cada uno de los ítems). </t>
  </si>
  <si>
    <r>
      <t xml:space="preserve">La repartición debe completar la columna C y D donde se indican la DESIGNACIÓN y UNIDAD del Rubro/Item, siguiendo una de las dos opciones siguientes:
1 - Utilizando la columna J ingresando el código del ítem de acuerdo al listado de ítems que se tiene en la pestaña </t>
    </r>
    <r>
      <rPr>
        <b/>
        <sz val="12"/>
        <rFont val="Arial"/>
        <family val="2"/>
      </rPr>
      <t>Items - Códigos</t>
    </r>
    <r>
      <rPr>
        <sz val="12"/>
        <rFont val="Arial"/>
        <family val="2"/>
      </rPr>
      <t>, si el ítem necesario no se encuentra en el listado puede ser incorporado. Con ese código ingresado en la columna F se completarán automáticamente la columna C y D con la designación del ítem y su unidad de medida.
2 - En caso de no tener un listado codificado de Rubros / Items, se utilizarán las columnas G y H escribiendo en las mismas la designación y la unidad correspondiente. De igual manera que el anterior se completarán las columnas C y D</t>
    </r>
  </si>
  <si>
    <t>Una vez completada la designación y unidad se deberá proceder a completar la columna B de numeración de los Rubros e Items para ello se debe tener en cuenta las siguientes premisas:
El Rubro tendrá un número unicamente. Los Items abarcados por dicho rubro contendrán el número del Rubro seguido por un punto y luego un número correlativo comenzando por el 1</t>
  </si>
  <si>
    <t xml:space="preserve">Ejemplo: 
1          TRABAJOS PRELIMINARES
1.1       Preparación y limpieza de terrenos
En caso de tener un Rubro, Subrubro e Items, se deberá seguir con la misma premisa agregando un punto y un número correlativo
Ejemplo: 
8          PISOS Y ZÓCALOS
8.1       Pisos
8.1.1    Granítico
8.1.2    Porcelanato
8.2       Zócalos
8.2.1    Granítico
8.2.2    Porcelanato
Tener en cuenta que todos los ítems ingresados deben estar relacionados con un Rubro o Subrubro que los abarque. Los Rubros y Subrubros no tendrán unidad de medida y mucho menos tendrán asociado un Análisis de Precios. </t>
  </si>
  <si>
    <t>Llenar todos los datos del encabezamiento de esta pestaña en los campos marcados con el color azul claro
EMPRESA CONSTRUCTORA:  Nombre de la empresa Oferente
COSTO FINANCIERO:    Deberá ingresar el porcentaje de costo financiero que considera tiene la empresa. Puede ser cero
GASTOS GENERALES: Debera ingresar el porcentaje que los gastos generales. La aplicación de este porcentaje al costo de la obra deberá 
                                            coincidir con el monto detallado en la pestaña Gastos Generales representa respecta al Costo de la Obra.
BENEFICIO:                      Deberá ingresar el porcentaje de beneficio que prevee tendrá en la obra respecto aLCosto de la Obra.
INGRESOS BRUTOS Y L. HOGAR: Ingresará el porcentaje que representa el impuesto a los ingresos brutos y lote hogar.
IMPUESTO AL VALOR AGREGADO: Ingresará el porcentaje que representa el impuesto al valor agregado.
COEFICIENTE DE PASO: se calculará automáticamente el valor del coeficiente de paso de Costo a Precio en función de los porcentajes anteriores.</t>
  </si>
  <si>
    <t>Para el caso de Licitaciones por Ajuste Alzado deberá completar la columna E (Cantidades para cada uno de los ítems) en función del computo métrico que el oferente realice para la obra.</t>
  </si>
  <si>
    <r>
      <t xml:space="preserve">Esta pestaña se completa automáticamente con los datos ingresados en la pestaña </t>
    </r>
    <r>
      <rPr>
        <b/>
        <sz val="12"/>
        <rFont val="Arial"/>
        <family val="2"/>
      </rPr>
      <t xml:space="preserve">Datos.
</t>
    </r>
    <r>
      <rPr>
        <sz val="12"/>
        <rFont val="Arial"/>
        <family val="2"/>
      </rPr>
      <t xml:space="preserve">Para ello está referenciadas mediante una fórmula que en la columna A, debajo de Rubro/Item se copien los valores correspondientes de la columna B de la pestaña Datos. Como opción se podrá copiar los valores de la columna B de la pestaña Datos con la acción copiar y pegar.
La repartición solo deberá controlar que la planilla contengan tantas filas como rubros e ítems contenga la pestaña de </t>
    </r>
    <r>
      <rPr>
        <b/>
        <sz val="12"/>
        <rFont val="Arial"/>
        <family val="2"/>
      </rPr>
      <t>Datos</t>
    </r>
    <r>
      <rPr>
        <sz val="12"/>
        <rFont val="Arial"/>
        <family val="2"/>
      </rPr>
      <t>. En el caso de algún error deberá comunicarlo inmediatamente a la oficina de funcionales que posee el Ministerio.</t>
    </r>
  </si>
  <si>
    <t>Luego de completar la columna A, las columnas B, D y E contienen funciones que buscan automaticamente el valor de la columna A de cada una de la filas en las respectivas columnas de la tabla de datos, por lo que se copiaran automaticamente la Designación, la Unidad y la Cantidad colocada en la tabla de datos.</t>
  </si>
  <si>
    <t>NOTA: la columna A de esta pestaña contiene una fórmula que no se debe modificar ya que el número que se complete automáticamente en dicha columna sirve para generar automatícamente el encabezado en cada una de las planillas de análisis de precios para los distintos Items.</t>
  </si>
  <si>
    <t>Si se siguieron las instrucciones para el ingreso de los datos de los Rubros e Items indicadas mas arriba y se genero una numeración automática en la columna A, el encabezado de cada uno de los análisis de precios se completará automáticamente con  los datos ya completados, dejandole a los Oferentes la base para que ellos completen los insumos, mano de obra y equipos que se utilizan para la ejecución del ítem.</t>
  </si>
  <si>
    <t>Recordar que los Rubros y Subrubros no llevan ni unidades ni cantidades y por consiguiente no necesitan elaboración de Análisis de Precios situación por la cual no aparence en las tablas de la pestaña AP.</t>
  </si>
  <si>
    <t>En general el Oferente recibirá la planilla con la pestaña AP completa en lo que respecta a su encabezado, solamente quedará en blanco el campo CONTRATISTA, que se completará automáticamente una vez que se ingrese el dato correspondiente en la pestaña Datos.</t>
  </si>
  <si>
    <t>No deberá modificar el orden en que se presentan los análisis de precios, ni el encabezado, ni los campos: RUBRO:  -  ITEM:  - UNIDAD:
asi como el orden y ubicación de las columnas.</t>
  </si>
  <si>
    <r>
      <t xml:space="preserve">Para facilitar el llenado, las planillas están diseñadas para que el oferente, valiendose la pestaña </t>
    </r>
    <r>
      <rPr>
        <b/>
        <sz val="12"/>
        <rFont val="Arial"/>
        <family val="2"/>
      </rPr>
      <t>Insumos</t>
    </r>
    <r>
      <rPr>
        <sz val="12"/>
        <rFont val="Arial"/>
        <family val="2"/>
      </rPr>
      <t>, automatice la mayor cantidad de pasos, de esta manera procederá de la siguiente manera:</t>
    </r>
  </si>
  <si>
    <r>
      <t>1 - Completará el campo de la columna Designación del análisis de precio con el insumo correspondiente, el que deberá coincidir exactamente con el detallado en la pestaña Insumos. Una vez ingresado el mismo se completará automáticamente la columna correspondiente a la Unidad y Precio para ese insumo, el que lo obtiene de la pestaña Insumos y las columnas correspondientes a los datos</t>
    </r>
    <r>
      <rPr>
        <b/>
        <sz val="12"/>
        <rFont val="Arial"/>
        <family val="2"/>
      </rPr>
      <t xml:space="preserve"> redeterminación</t>
    </r>
    <r>
      <rPr>
        <sz val="12"/>
        <rFont val="Arial"/>
        <family val="2"/>
      </rPr>
      <t>.
Posteriormente el oferente deberá completar la columna Cantidad correspondiente a cada insumo y se calcularán automaticamente todos los valores. 
2 - Si el Oferente no quiere utilizar esta metodología deberá completar todas las columnas desde la A a la F, no tocando la columna G que es la que realiza los cálculo finales redondeando a dos decimales.
En caso de que para algún Análisis de Precios el oferente necesite mayor cantidad de filas para colocar mas insumos podrá marcar una fila intermedia y realizar la acción de copiar e insertar fila copiada.</t>
    </r>
  </si>
  <si>
    <t>Esta pestaña se presenta solo como elemento de ayuda para el Oferente y es la que posee los datos de Unidad, Precio Unitario sin IVA y Código de redeterminación para completar los Análisis de Precios para utilizar el procedimiento 1 - indicado en la pestaña AP. 
La manera de trabajar con ella es la siguiente:</t>
  </si>
  <si>
    <t>Esta pestaña presenta cinco columnas de acuerdo al siguiente detalle:
DENOMINACIÓN INSUMO - En esta columna el Oferente pondra la denominación de todos los insumos que utilizará para la confección de su análisis de precio.
UN. - En esta columna el Oferente pondra la unidad de todos los insumos que utilizará para la confección de su análisis de precio.
PRECIO SIN IVA - En esta columna el Oferente pondra el precio unitario de todos los insumos que utilizará para la confección de su análisis de precio. 
CODIGO - En esta columna el Oferente pondra el código que servirá para redeterminar el precio del insumos que utilizará para la confección de su análisis de precio. Este código debe responder a los entregados en la pestaña Indices.
DESCRIPCION - En esta columna aparecerá automaticamente la descripcion que corresponde al código utilizado en correspondencia con la planilla adjunta a la pestaña Indices. Esto sirve principalmente como elemento de control respecto a insumo utilizado</t>
  </si>
  <si>
    <t>NOTA: ESTA CODIFICACIÓN DEBE SER REALIZADA POR LA REPARTICIÓN, LA QUE PODRÁ AGREGAR NUEVOS ÍTEMS. ES IMPORTANTE SI SE QUIERE ESTANDARIZAR LAS DENOMINACIONES PARA EVITAR POSIBLES ERRORES FUTUROS</t>
  </si>
  <si>
    <t>Bebedero</t>
  </si>
  <si>
    <t>INDEC-CM - 37440-11</t>
  </si>
  <si>
    <t>INDEC-DCTO - Inciso p)</t>
  </si>
  <si>
    <t>INDEC-CM - 37540-11</t>
  </si>
  <si>
    <t>Bicicletero</t>
  </si>
  <si>
    <t>Heladera</t>
  </si>
  <si>
    <t>Caño PVC Ø 160</t>
  </si>
  <si>
    <t>Detector de humo</t>
  </si>
  <si>
    <t>MANO DE OBRA</t>
  </si>
  <si>
    <t>hs.</t>
  </si>
  <si>
    <t>Cargas Sociales Oficial Especializado</t>
  </si>
  <si>
    <t>Cargas Sociales Oficial</t>
  </si>
  <si>
    <t>Cargas Sociales Ayudante</t>
  </si>
  <si>
    <t xml:space="preserve">Honorarios profesionales </t>
  </si>
  <si>
    <t>hs</t>
  </si>
  <si>
    <t>EQUIPOS</t>
  </si>
  <si>
    <t>Hs</t>
  </si>
  <si>
    <t>INDEC-SA - 71240-11</t>
  </si>
  <si>
    <t xml:space="preserve">Camión volcador - regador </t>
  </si>
  <si>
    <t xml:space="preserve">Equipo compactador mecanico </t>
  </si>
  <si>
    <t>INDEC-EC - 44231-11</t>
  </si>
  <si>
    <t xml:space="preserve">Herramientas de mano </t>
  </si>
  <si>
    <t>INDEC-PB - 42921-2</t>
  </si>
  <si>
    <t>Pluma 300 Kg. - manitou</t>
  </si>
  <si>
    <t>INDEC-EC - 43520-21</t>
  </si>
  <si>
    <t xml:space="preserve">Retroexcavadora cat 416 + martillo demoledor </t>
  </si>
  <si>
    <t>INDEC-GG 51800-21</t>
  </si>
  <si>
    <t xml:space="preserve">Camión volcador con acoplado </t>
  </si>
  <si>
    <t>INDEC-GG 71233-11</t>
  </si>
  <si>
    <t xml:space="preserve">Grua para 100 mts </t>
  </si>
  <si>
    <t xml:space="preserve">nivel optico </t>
  </si>
  <si>
    <t>MATERIALES VARIOS</t>
  </si>
  <si>
    <t>Accesorios Instalacion TVR ( panel , control inalamabrico , touch screen , etc )</t>
  </si>
  <si>
    <t>INDEC-PB - 46112-1</t>
  </si>
  <si>
    <t>Kg</t>
  </si>
  <si>
    <t>INDEC-CM - 37440-21</t>
  </si>
  <si>
    <t xml:space="preserve">Alambres de acero </t>
  </si>
  <si>
    <t>kg</t>
  </si>
  <si>
    <t>INDEC-PB - 41263-1</t>
  </si>
  <si>
    <t xml:space="preserve">Alumbrado de seguridad ( postado + luminarias ) </t>
  </si>
  <si>
    <t>INDEC-CM - 46531-12</t>
  </si>
  <si>
    <t>Anafe a gas 4 anillos para hollas 100 litros</t>
  </si>
  <si>
    <t>INDEC-CM - 44821-11</t>
  </si>
  <si>
    <t>Anafe con anillos</t>
  </si>
  <si>
    <t>ud</t>
  </si>
  <si>
    <t xml:space="preserve">Anafe electrico </t>
  </si>
  <si>
    <t xml:space="preserve">Antepecho de granito </t>
  </si>
  <si>
    <t xml:space="preserve">Antepecho de hormigon </t>
  </si>
  <si>
    <t>INDEC-PB - 37510-1</t>
  </si>
  <si>
    <t>Arboles</t>
  </si>
  <si>
    <t>Arena Fina</t>
  </si>
  <si>
    <t>Arenas Gruesa</t>
  </si>
  <si>
    <t>Armario</t>
  </si>
  <si>
    <t>INDEC-PB - 31420-1</t>
  </si>
  <si>
    <t>Artefactos de iluminacion para luminarias</t>
  </si>
  <si>
    <t>INDEC-CM - 46531-11</t>
  </si>
  <si>
    <t xml:space="preserve">Articulos de limpieza </t>
  </si>
  <si>
    <t>INDEC-DCTO - Inciso e)</t>
  </si>
  <si>
    <t>Avisador manual de incendio</t>
  </si>
  <si>
    <t>INDEC-PB - 46121-1</t>
  </si>
  <si>
    <t>Bancos según pliego</t>
  </si>
  <si>
    <t>INDEC-PB - 91211-1</t>
  </si>
  <si>
    <t xml:space="preserve">Baños quimicos </t>
  </si>
  <si>
    <t>INDEC-GG 53111-1</t>
  </si>
  <si>
    <t xml:space="preserve">Barandas para escalones y rampas </t>
  </si>
  <si>
    <t>INDEC-PB - 42999-2</t>
  </si>
  <si>
    <t>Barandas y pasamanos de acero inox</t>
  </si>
  <si>
    <t>INDEC-PB - 2710-1</t>
  </si>
  <si>
    <t xml:space="preserve">barral  discapcitado </t>
  </si>
  <si>
    <t>INDEC-PB - 42999-1</t>
  </si>
  <si>
    <t>Basurero</t>
  </si>
  <si>
    <t>INDEC-CM - 37510-11</t>
  </si>
  <si>
    <t>Bebedero base</t>
  </si>
  <si>
    <t xml:space="preserve">Bentonita </t>
  </si>
  <si>
    <t>INDEC-PB - 41242-1</t>
  </si>
  <si>
    <t>Boca de impulsion + accesorios</t>
  </si>
  <si>
    <t>INDEC-CM - 43240-41</t>
  </si>
  <si>
    <t>Bocas de telefono RJ 11</t>
  </si>
  <si>
    <t>INDEC-CM - 42999-31</t>
  </si>
  <si>
    <t>Bocas de toma RJ 45</t>
  </si>
  <si>
    <t xml:space="preserve">bomba sumergible + cableado y cañeria </t>
  </si>
  <si>
    <t>botiquin</t>
  </si>
  <si>
    <t>cable subterraneo</t>
  </si>
  <si>
    <t>INDEC-MO - 51641-1</t>
  </si>
  <si>
    <t>Cableado</t>
  </si>
  <si>
    <t>m</t>
  </si>
  <si>
    <t>INDEC-CM - 46340-12</t>
  </si>
  <si>
    <t xml:space="preserve">Cableado datos </t>
  </si>
  <si>
    <t xml:space="preserve">caja hierro </t>
  </si>
  <si>
    <t>caja metalica</t>
  </si>
  <si>
    <t xml:space="preserve">Cajas guarda llaves </t>
  </si>
  <si>
    <t>Cal Hidraúlica</t>
  </si>
  <si>
    <t>INDEC-CM - 37420-12</t>
  </si>
  <si>
    <t xml:space="preserve">Camara de acceso </t>
  </si>
  <si>
    <t>INDEC-CM - 42999-23</t>
  </si>
  <si>
    <t>camara septica</t>
  </si>
  <si>
    <t xml:space="preserve">Camaras de inspección con tapas </t>
  </si>
  <si>
    <t>un.</t>
  </si>
  <si>
    <t>Campana metalica  y conducto de ventilacion</t>
  </si>
  <si>
    <t>Campana/timbre 24 v</t>
  </si>
  <si>
    <t>Campanas grandes</t>
  </si>
  <si>
    <t xml:space="preserve">Canastos para residuos metalicos </t>
  </si>
  <si>
    <t>canaleta  - Rejilla</t>
  </si>
  <si>
    <t>INDEC-PB - 36320-1</t>
  </si>
  <si>
    <t xml:space="preserve">canilla </t>
  </si>
  <si>
    <t>Canto rodado natural tipo ripio  base bajo 3 " clasificado</t>
  </si>
  <si>
    <t>Cañeria hierro galvanizado 50 mm pintado + accesorios</t>
  </si>
  <si>
    <t xml:space="preserve">Cañeria PVC 110 mm pluvial  3,2 mm </t>
  </si>
  <si>
    <t xml:space="preserve">Cañerias (telefono, datos ,timbre y alarma ) </t>
  </si>
  <si>
    <t>INDEC-CM - 41277-21</t>
  </si>
  <si>
    <t xml:space="preserve">Cañerias de cobre , aislaciones , etc </t>
  </si>
  <si>
    <t>INDEC-CM - 41516-11</t>
  </si>
  <si>
    <t>Cañerias de cobre y comunicación de los equipos TVR</t>
  </si>
  <si>
    <t>Cañerias de desague</t>
  </si>
  <si>
    <t xml:space="preserve">Cañerias y surtidores para  riego </t>
  </si>
  <si>
    <t xml:space="preserve">Cañerias, curvas , ramales, valvulas, proteccion </t>
  </si>
  <si>
    <t xml:space="preserve">Caño 40x40x2mm ( cenefas ) </t>
  </si>
  <si>
    <t>Caño de hierro negro con revestimiento epoxi para gas roscable</t>
  </si>
  <si>
    <t>INDEC-CM - 41277-31</t>
  </si>
  <si>
    <t xml:space="preserve">caño gas pead </t>
  </si>
  <si>
    <t xml:space="preserve">Caño metalico 100x50x25 (mont. Y diag.) </t>
  </si>
  <si>
    <t xml:space="preserve">Caño metalico 120x60x2mm ( correas ) </t>
  </si>
  <si>
    <t xml:space="preserve">Caño pead alta presion  según planos </t>
  </si>
  <si>
    <t>mts</t>
  </si>
  <si>
    <t>INDEC-CM - 41273-12</t>
  </si>
  <si>
    <t>Caño y Tubo PVC  cloacal Ramat 63 x 3,2 mm TIGRE</t>
  </si>
  <si>
    <t>Caño y Tubo PVC cloacal Ramat 110 x 3,2 mm TIGRE</t>
  </si>
  <si>
    <t>Caño y Tubo PVC cloacal Ramat 40 x 3,2 mm TIGRE</t>
  </si>
  <si>
    <t xml:space="preserve">Caños de homigon </t>
  </si>
  <si>
    <t>Caños electricos semipesados</t>
  </si>
  <si>
    <t>carga de gas glp</t>
  </si>
  <si>
    <t xml:space="preserve">Carpinteria de aluminio ventanas </t>
  </si>
  <si>
    <t>INDEC-PB - 41532-11</t>
  </si>
  <si>
    <t xml:space="preserve">Carpinteria de madera , puertas, muebles , etc </t>
  </si>
  <si>
    <t>INDEC-PB - 31430-1</t>
  </si>
  <si>
    <t xml:space="preserve">Carpinteria Metalica marcos, puertas , portones , etc </t>
  </si>
  <si>
    <t>INDEC-CM - 42120-11</t>
  </si>
  <si>
    <t xml:space="preserve">carpinteria metalica sector existente </t>
  </si>
  <si>
    <t xml:space="preserve">Cartel de obra </t>
  </si>
  <si>
    <t xml:space="preserve">Cartel escudo institucional </t>
  </si>
  <si>
    <t xml:space="preserve">Cartel generico Bandera </t>
  </si>
  <si>
    <t xml:space="preserve">Cartel generico colgante </t>
  </si>
  <si>
    <t>INDEC-PB - 34730-1</t>
  </si>
  <si>
    <t xml:space="preserve">Cartel generico IN SITU </t>
  </si>
  <si>
    <t xml:space="preserve">Carteleria </t>
  </si>
  <si>
    <t>Carteleria de señalizacion</t>
  </si>
  <si>
    <t>bl</t>
  </si>
  <si>
    <t>INDEC-PB - 37440-1</t>
  </si>
  <si>
    <t xml:space="preserve">Cemento de Albañileria </t>
  </si>
  <si>
    <t>INDEC-CM - 37440-31</t>
  </si>
  <si>
    <t xml:space="preserve">Central de incendio  </t>
  </si>
  <si>
    <t>Central de incendio  J 408</t>
  </si>
  <si>
    <t>Central multizona alarma + alarma</t>
  </si>
  <si>
    <t>Central telefonica digital aut. 3 x 16</t>
  </si>
  <si>
    <t>Cerámico para Pared - 1º Calidad</t>
  </si>
  <si>
    <t>INDEC-PB - 37370-1</t>
  </si>
  <si>
    <t>INDEC-GG 54400-1</t>
  </si>
  <si>
    <t xml:space="preserve">Cesped </t>
  </si>
  <si>
    <t>chapa  t101</t>
  </si>
  <si>
    <t>Chapa perforada</t>
  </si>
  <si>
    <t xml:space="preserve">chapa semillada </t>
  </si>
  <si>
    <t xml:space="preserve">Chepica, plantas, arbles , semillas etc </t>
  </si>
  <si>
    <t xml:space="preserve">Cierre  de obra perimetral </t>
  </si>
  <si>
    <t>Cinta papel</t>
  </si>
  <si>
    <t>INDEC-PB - 82129-1</t>
  </si>
  <si>
    <t xml:space="preserve">Claraboyas , lucernarios ,rejas </t>
  </si>
  <si>
    <t>CM 120 x120 e=2,5</t>
  </si>
  <si>
    <t>INDEC-CM - 41278-0</t>
  </si>
  <si>
    <t>Cocina electrica</t>
  </si>
  <si>
    <t>INDEC-CM - 44821-21</t>
  </si>
  <si>
    <t>Cocina semi-industrial 29000 kcal/h</t>
  </si>
  <si>
    <t>uni</t>
  </si>
  <si>
    <t xml:space="preserve">Computadora + central de comando + ups </t>
  </si>
  <si>
    <t xml:space="preserve">Computadoras y equipos BIM </t>
  </si>
  <si>
    <t>Concertina</t>
  </si>
  <si>
    <t>INDEC-CM - 46350-11</t>
  </si>
  <si>
    <t>Conductos de ventilacion zinc con accesorios</t>
  </si>
  <si>
    <t xml:space="preserve">Conductos, fijaciones, antivibratorios , soportes, aislaciones, etc </t>
  </si>
  <si>
    <t xml:space="preserve">Conectores </t>
  </si>
  <si>
    <t>INDEC-CM - 41278-41</t>
  </si>
  <si>
    <t>INDEC-GG 18000-21</t>
  </si>
  <si>
    <t>Contenedor tipo volquete ( oficina de inspeccion )</t>
  </si>
  <si>
    <t>INDEC-GG 74110-11</t>
  </si>
  <si>
    <t>cupla</t>
  </si>
  <si>
    <t>curva</t>
  </si>
  <si>
    <t>descargas de Aºiº</t>
  </si>
  <si>
    <t xml:space="preserve">Detector de gas </t>
  </si>
  <si>
    <t>INDEC-CM - 43923-31</t>
  </si>
  <si>
    <t>Diluyente</t>
  </si>
  <si>
    <t>lts</t>
  </si>
  <si>
    <t>INDEC-PB - 33310-1</t>
  </si>
  <si>
    <t>discos , electrodos , flap</t>
  </si>
  <si>
    <t>disyuntor diferencial</t>
  </si>
  <si>
    <t>Documentacion tecnica aprobada-conforme obra/finales,etc</t>
  </si>
  <si>
    <t>INDEC-PB - 32129-1</t>
  </si>
  <si>
    <t xml:space="preserve">Electrobombas - Cuadro de bombas metalico , bombas 7,5 hp, bombas joker, presurizador, presotatos, tablero de transferencia, etc </t>
  </si>
  <si>
    <t>INDEC-PB - 43220-1</t>
  </si>
  <si>
    <t>Electrobombas centrifugas (según PETP y planos IS)</t>
  </si>
  <si>
    <t xml:space="preserve">Electrodos , discos de corte , fijaciones, etc </t>
  </si>
  <si>
    <t>INDEC-PB - 37910-1</t>
  </si>
  <si>
    <t>Elementos de señalizacion y seguridad de obra</t>
  </si>
  <si>
    <t>Enduido Plástico</t>
  </si>
  <si>
    <t>INDEC-PB - 35110-1</t>
  </si>
  <si>
    <t xml:space="preserve">endurecedor ( ferrocement ) </t>
  </si>
  <si>
    <t xml:space="preserve">Equipaminto deportivo </t>
  </si>
  <si>
    <t xml:space="preserve">Equipo AC frio calor 12000 </t>
  </si>
  <si>
    <t>INDEC-PB - 291-</t>
  </si>
  <si>
    <t>Equipo AC frio calor 2250</t>
  </si>
  <si>
    <t>Equipo AC frio calor 8000</t>
  </si>
  <si>
    <t xml:space="preserve">Equipo de bombeo de lodo </t>
  </si>
  <si>
    <t xml:space="preserve">Equipos de AC f/c CASSATTE 2500 a 7000 fri/hs - unidad condesandora - VRV f/c ( para todo el hospital ) Completo </t>
  </si>
  <si>
    <t>INDEC-DCTO - Inciso i)</t>
  </si>
  <si>
    <t xml:space="preserve">Equipos de aire acondicionado tipo split  marca Carrier 3500 kcal  frio calor inverter </t>
  </si>
  <si>
    <t>Unidad</t>
  </si>
  <si>
    <t xml:space="preserve">Equipos de aire acondicionado tipo split  marca Carrier 5500 kcal  frio calor inverter </t>
  </si>
  <si>
    <t xml:space="preserve">Equipos de aire acondicionado tipo split  marca Carrier 6300 kcal  frio calor inverter </t>
  </si>
  <si>
    <t>Escalones de acceso de H°A°</t>
  </si>
  <si>
    <t xml:space="preserve">Escritorio </t>
  </si>
  <si>
    <t xml:space="preserve">Esmalte Antioxido </t>
  </si>
  <si>
    <t>lts.</t>
  </si>
  <si>
    <t>INDEC-PB - 35110-2</t>
  </si>
  <si>
    <t>Esmalte Satinado</t>
  </si>
  <si>
    <t>Esmalte Sintético</t>
  </si>
  <si>
    <t xml:space="preserve">Esmalte sintetico + triple accion </t>
  </si>
  <si>
    <t>Especies arboreas según pliego incluye tutor</t>
  </si>
  <si>
    <t>INDEC-PB - 81100-1</t>
  </si>
  <si>
    <t>Espejo</t>
  </si>
  <si>
    <t>INDEC-PB - 2610-1</t>
  </si>
  <si>
    <t>Estacion total , equipos de precision satelital</t>
  </si>
  <si>
    <t>INDEC-PB - 44251-1</t>
  </si>
  <si>
    <t xml:space="preserve">estructura aluminio y accesorios para tabique </t>
  </si>
  <si>
    <t>Estructura metalica para techos  (vigas, columnas, platinas, etc )</t>
  </si>
  <si>
    <t>INDEC-CM - 41251-11</t>
  </si>
  <si>
    <t>Estructura portante,  placas de superboard,  Tornillos , cintas, masilla, etc</t>
  </si>
  <si>
    <t>Farola exterior y luminaria</t>
  </si>
  <si>
    <t>INDEC-PB - 46212-1</t>
  </si>
  <si>
    <t>Fijaciones</t>
  </si>
  <si>
    <t>INDEC-PB - 42944-1</t>
  </si>
  <si>
    <t xml:space="preserve">Fijador al agua </t>
  </si>
  <si>
    <t>INDEC-CM - 35110-61</t>
  </si>
  <si>
    <t>Flotante de alta pres</t>
  </si>
  <si>
    <t>INDEC-CM - 43240-11</t>
  </si>
  <si>
    <t xml:space="preserve">flexible </t>
  </si>
  <si>
    <t>freezer 221 lts</t>
  </si>
  <si>
    <t>Gabinete 13/4 " a Guillotina</t>
  </si>
  <si>
    <t xml:space="preserve">Gabinete para gas </t>
  </si>
  <si>
    <t>ganchos</t>
  </si>
  <si>
    <t>Gargolas de desague para cubiertas</t>
  </si>
  <si>
    <t>Grancilla</t>
  </si>
  <si>
    <t xml:space="preserve">griferia </t>
  </si>
  <si>
    <t xml:space="preserve">Grundfos - Electrobombas - maniful , bombas , presurizador, presotatos, tablero de transferencia, etc </t>
  </si>
  <si>
    <t>Grupo electrogeno</t>
  </si>
  <si>
    <t>INDEC-PB - 46113-1</t>
  </si>
  <si>
    <t xml:space="preserve">Grupo electrogeno + batea + bases + tanque de combustible </t>
  </si>
  <si>
    <t xml:space="preserve">Guardasillas </t>
  </si>
  <si>
    <t>INDEC-CM - 35110-32</t>
  </si>
  <si>
    <t>Hidrófugo</t>
  </si>
  <si>
    <t>Lts</t>
  </si>
  <si>
    <t>INDEC-PB - 37990-1</t>
  </si>
  <si>
    <t xml:space="preserve">hierro 16 mm tensor </t>
  </si>
  <si>
    <t xml:space="preserve">Hierros </t>
  </si>
  <si>
    <t xml:space="preserve">Hormigon elaborado ( contrapisos ) </t>
  </si>
  <si>
    <t>Hormigon elaborado ( limpieza)</t>
  </si>
  <si>
    <t>Hormigón Elaborado ESTRUCTURAL</t>
  </si>
  <si>
    <t>Hormigon elaborado H30</t>
  </si>
  <si>
    <t>Hormigon elaboradp H 11</t>
  </si>
  <si>
    <t>Hormigon elaboradp H 13</t>
  </si>
  <si>
    <t>Hormigon elaboradp H 17</t>
  </si>
  <si>
    <t>Hormigon elaboradp H 21</t>
  </si>
  <si>
    <t>Horno electrico</t>
  </si>
  <si>
    <t xml:space="preserve">Horno pizzero </t>
  </si>
  <si>
    <t xml:space="preserve">HUB derivador  </t>
  </si>
  <si>
    <t>INDEC-CM - 46212-41</t>
  </si>
  <si>
    <t xml:space="preserve">Iluminacion de emergencia </t>
  </si>
  <si>
    <t xml:space="preserve">Inodoro  + valvula  + tapa </t>
  </si>
  <si>
    <t>Uni.</t>
  </si>
  <si>
    <t>INDEC-CM - 37210-12</t>
  </si>
  <si>
    <t>Inodoro  + valvula descarga + accesorior etc para discapacitados</t>
  </si>
  <si>
    <t xml:space="preserve">inodoro A°I° AV </t>
  </si>
  <si>
    <t xml:space="preserve">Interceptor de grasa con tapa </t>
  </si>
  <si>
    <t>Interruptor Llave de 1 punto</t>
  </si>
  <si>
    <t>INDEC-CM - 46212-51</t>
  </si>
  <si>
    <t xml:space="preserve">Interruptor Termomagneticos , llaves tetrapolares , etc </t>
  </si>
  <si>
    <t xml:space="preserve">Jabalina </t>
  </si>
  <si>
    <t>INDEC-CM - 42999-51</t>
  </si>
  <si>
    <t xml:space="preserve">juego de barras </t>
  </si>
  <si>
    <t xml:space="preserve">Kit conexión domiciliaria nuevo </t>
  </si>
  <si>
    <t>INDEC-CM - 36320-31</t>
  </si>
  <si>
    <t xml:space="preserve">Ladrillon comun </t>
  </si>
  <si>
    <t>lampara</t>
  </si>
  <si>
    <t xml:space="preserve">Lana de vidrio </t>
  </si>
  <si>
    <t xml:space="preserve">Lanza C/B Chorro pleno </t>
  </si>
  <si>
    <t xml:space="preserve">lavabo discapcitado </t>
  </si>
  <si>
    <t>lavatorio</t>
  </si>
  <si>
    <t>lavatorio acero inox</t>
  </si>
  <si>
    <t>Lecho nitrificante</t>
  </si>
  <si>
    <t xml:space="preserve">Lija </t>
  </si>
  <si>
    <t xml:space="preserve">Llave ajuste </t>
  </si>
  <si>
    <t>INDEC-CM - 43240-32</t>
  </si>
  <si>
    <t>llave de luz</t>
  </si>
  <si>
    <t xml:space="preserve">Llave de paso </t>
  </si>
  <si>
    <t>INDEC-CM - 43240-31</t>
  </si>
  <si>
    <t xml:space="preserve">llave termomagnetica </t>
  </si>
  <si>
    <t xml:space="preserve">Luminarias  externas </t>
  </si>
  <si>
    <t xml:space="preserve">Luminarias internas y externas </t>
  </si>
  <si>
    <t xml:space="preserve">Luz estroboscopica </t>
  </si>
  <si>
    <t>INDEC-GG 88700-1</t>
  </si>
  <si>
    <t>INDEC-CM - 31210-11</t>
  </si>
  <si>
    <t xml:space="preserve">Maderas aserradas    ( para replanteo )                                                  </t>
  </si>
  <si>
    <t>INDEC-PB - 31100-1</t>
  </si>
  <si>
    <t>malla electrosoldada</t>
  </si>
  <si>
    <t xml:space="preserve">Malla metalica </t>
  </si>
  <si>
    <t xml:space="preserve">mallas de seguridad metalica + marcos </t>
  </si>
  <si>
    <t>Manguera c/s x 25 mts</t>
  </si>
  <si>
    <t>INDEC-CM - 43923-21</t>
  </si>
  <si>
    <t>Manguera c/s x 30 mts</t>
  </si>
  <si>
    <t>masilla</t>
  </si>
  <si>
    <t>INDEC-PB - 15400-1</t>
  </si>
  <si>
    <t>Mastil metalico ( base de hormigon, cables, roldanas, etc )</t>
  </si>
  <si>
    <t xml:space="preserve">Mat aislante </t>
  </si>
  <si>
    <t>INDEC-PB - 15200-1</t>
  </si>
  <si>
    <t>Matafuego acetato de potasio 10 lts</t>
  </si>
  <si>
    <t>INDEC-CM - 43923-11</t>
  </si>
  <si>
    <t xml:space="preserve">Matafuegos  K 5 kg </t>
  </si>
  <si>
    <t xml:space="preserve">Matafuegos ABC 10 kg </t>
  </si>
  <si>
    <t xml:space="preserve">Matafuegos ABC 5 kg </t>
  </si>
  <si>
    <t>Matafuegos anhidrido carbonico 5 kg</t>
  </si>
  <si>
    <t xml:space="preserve">Matafuegos dioxido de carbono 3,5kg </t>
  </si>
  <si>
    <t xml:space="preserve">Material organico tipo suelo pasto ( chepica molida mezclada con tierra fertil ) </t>
  </si>
  <si>
    <t>INDEC-PB - 15310-1</t>
  </si>
  <si>
    <t xml:space="preserve">Materiales de albañileria ( ladrillos, cemento, ceramicos , etc ) </t>
  </si>
  <si>
    <t xml:space="preserve">Materiales de gas varios </t>
  </si>
  <si>
    <t>INDEC-PB - 36320-3</t>
  </si>
  <si>
    <t xml:space="preserve">Materiales de seguridad contra incendio </t>
  </si>
  <si>
    <t xml:space="preserve">Materiales electricos bandejas, cable canal, etc </t>
  </si>
  <si>
    <t>Materiales para CANALIZACIONES</t>
  </si>
  <si>
    <t>GL</t>
  </si>
  <si>
    <t>Materiales para Cegado de pozos absorbentes</t>
  </si>
  <si>
    <t>INDEC-CM - 37420-11</t>
  </si>
  <si>
    <t>Materiales para cerco perimetral</t>
  </si>
  <si>
    <t>Materiales para lecho nitrificante ( pvc, polietileno, camaras ,etc )</t>
  </si>
  <si>
    <t xml:space="preserve">Materiales para sistema comunicación interna </t>
  </si>
  <si>
    <t xml:space="preserve">Materiales para Sistema de CCTV </t>
  </si>
  <si>
    <t xml:space="preserve">materiales para sistema de colector y distribucion de agua </t>
  </si>
  <si>
    <t xml:space="preserve">Materiales para sistema de redireccionamiento </t>
  </si>
  <si>
    <t>Materiales para Sistema IT activo</t>
  </si>
  <si>
    <t>Materiales para Sistema IT pasivo</t>
  </si>
  <si>
    <t>Materiales para vigas , cerchas metalicas, pergolas  en accesos según PETP ,Planos y notas aclaratorias  ( caños laminados, perfil C, chapa, planchuelas, varillas roscadas, etc )</t>
  </si>
  <si>
    <t>KG</t>
  </si>
  <si>
    <t xml:space="preserve">Materiales sanitarios varios </t>
  </si>
  <si>
    <t>INDEC-PB - 37930-1</t>
  </si>
  <si>
    <t xml:space="preserve">Mesa </t>
  </si>
  <si>
    <t xml:space="preserve">Mesada granito natural + zocalos + faldones </t>
  </si>
  <si>
    <t>INDEC-CM - 37610-11</t>
  </si>
  <si>
    <t>mingitorio</t>
  </si>
  <si>
    <t xml:space="preserve">Mobiliario </t>
  </si>
  <si>
    <t xml:space="preserve">Mobiliario fijo según pliego y planos </t>
  </si>
  <si>
    <t>Mobiliario salitas nivel inicial según pliego ( camas, roperitos, cocina, armarios, mesas sillitas, mesa docente , etc )</t>
  </si>
  <si>
    <t>Modulo biblioteca</t>
  </si>
  <si>
    <t xml:space="preserve">Modulo de oficina + equipamiento necesario </t>
  </si>
  <si>
    <t>modulo para aula</t>
  </si>
  <si>
    <t>modulo y equipamiento de coicna segn pliego</t>
  </si>
  <si>
    <t>montante</t>
  </si>
  <si>
    <t>morceto</t>
  </si>
  <si>
    <t xml:space="preserve">Mosaico 40x40 blangino </t>
  </si>
  <si>
    <t>INDEC-CM - 37370-0</t>
  </si>
  <si>
    <t xml:space="preserve">Mosaico Granitico 30x30 </t>
  </si>
  <si>
    <t>m²</t>
  </si>
  <si>
    <t>Mosaico Granitico 30x30 umbral</t>
  </si>
  <si>
    <t xml:space="preserve">Movilidad y elementos para inspeccion </t>
  </si>
  <si>
    <t>Mueble Bajo</t>
  </si>
  <si>
    <t xml:space="preserve">Panel termico </t>
  </si>
  <si>
    <t xml:space="preserve">panel termico </t>
  </si>
  <si>
    <t xml:space="preserve">Papel , carpeta, tinta , etc </t>
  </si>
  <si>
    <t xml:space="preserve">parasol metalico movil </t>
  </si>
  <si>
    <t>Pastina</t>
  </si>
  <si>
    <t>Perfil 180x70x20x3,2</t>
  </si>
  <si>
    <t xml:space="preserve">Perfil metalico 150x60x25 ( cordon sup e inf ) </t>
  </si>
  <si>
    <t xml:space="preserve">Perfiles de hierro / acero      - guardacanto   -                                   </t>
  </si>
  <si>
    <t xml:space="preserve">Perforadora ( pilotaje ) Mait HR110 </t>
  </si>
  <si>
    <t>INDEC-PB - 94214-1</t>
  </si>
  <si>
    <t xml:space="preserve">Pergola metalica </t>
  </si>
  <si>
    <t xml:space="preserve">permiso ambiente </t>
  </si>
  <si>
    <t>pernos</t>
  </si>
  <si>
    <t>piedra en liston</t>
  </si>
  <si>
    <t xml:space="preserve">Piedras Bola </t>
  </si>
  <si>
    <t>piezas especiales ( canillas , surtidores, ramales, codos , valvulas, llaves de corte , etc )</t>
  </si>
  <si>
    <t xml:space="preserve">Pileta de cocina de acero inoxidable </t>
  </si>
  <si>
    <t>piletas acero inox.  sanitarios  + Grifería - Según Pliego</t>
  </si>
  <si>
    <t>Piletas de patio/piso con tapa o rejilla, bocas inspeccion</t>
  </si>
  <si>
    <t>INDEC-CM - 36950-21</t>
  </si>
  <si>
    <t>Pintura Asfaltica</t>
  </si>
  <si>
    <t>INDEC-CM - 37940-11</t>
  </si>
  <si>
    <t>Pintura Asfáltica</t>
  </si>
  <si>
    <t>Pintura Látex  ext</t>
  </si>
  <si>
    <t>INDEC-CM - 35110-31</t>
  </si>
  <si>
    <t xml:space="preserve">Pintura Látex interior </t>
  </si>
  <si>
    <t xml:space="preserve">pintura protector de ladrillo </t>
  </si>
  <si>
    <t>Pizarrones Colgantes</t>
  </si>
  <si>
    <t>Pizarrones empotrados</t>
  </si>
  <si>
    <t>placa base 1/2", 45cm x 70cm</t>
  </si>
  <si>
    <t>INDEC-CM - 37540-21</t>
  </si>
  <si>
    <t>Placa de Inaguracion</t>
  </si>
  <si>
    <t xml:space="preserve">Placa de roca de yeso corta fuego </t>
  </si>
  <si>
    <t>INDEC-CM - 37410-11</t>
  </si>
  <si>
    <t>Placa de roca de yeso verde zona humeda</t>
  </si>
  <si>
    <t xml:space="preserve">Placa mdf enchapada + accesorios </t>
  </si>
  <si>
    <t xml:space="preserve">Plan de evacuacion </t>
  </si>
  <si>
    <t>INDEC-PB - 2924-1</t>
  </si>
  <si>
    <t xml:space="preserve">Planta Hormigon Movil Kimera K55 - propia - </t>
  </si>
  <si>
    <t>Plantas</t>
  </si>
  <si>
    <t>pletina 1/4" (6 x columna, 0,015 m2 c/u)</t>
  </si>
  <si>
    <t>Policarbonato</t>
  </si>
  <si>
    <t xml:space="preserve">Poliestireno expandido </t>
  </si>
  <si>
    <t>INDEC-CM - 34720-11</t>
  </si>
  <si>
    <t xml:space="preserve">Polietileno </t>
  </si>
  <si>
    <t>INDEC-PB - 36490-4</t>
  </si>
  <si>
    <t xml:space="preserve">Polietileno 200 micrones </t>
  </si>
  <si>
    <t xml:space="preserve">Pomeca </t>
  </si>
  <si>
    <t xml:space="preserve">prensa cable </t>
  </si>
  <si>
    <t xml:space="preserve">Proyecto, ingenieria de detalle, capacitacion, puesta en marcha y comisionado </t>
  </si>
  <si>
    <t>Puentes pasantes de H°A°</t>
  </si>
  <si>
    <t>Puentes Vehicular  y peatonal  H°A°</t>
  </si>
  <si>
    <t xml:space="preserve">Puertas , ventanas, mallas , metalicas </t>
  </si>
  <si>
    <t xml:space="preserve">Puertas corta fuego </t>
  </si>
  <si>
    <t xml:space="preserve">Puertas y ventanas  metalicas y rejas de acuerdo a planos carpinteria y pliego </t>
  </si>
  <si>
    <t xml:space="preserve">Pulsador de timbre </t>
  </si>
  <si>
    <t>Punta captadora pararrayos</t>
  </si>
  <si>
    <t xml:space="preserve">rack </t>
  </si>
  <si>
    <t>Rampas de acceso de H°A° fratazado</t>
  </si>
  <si>
    <t xml:space="preserve">Rampas de acceso de H°A° fratazado + barandas </t>
  </si>
  <si>
    <t xml:space="preserve">Regulador de presion </t>
  </si>
  <si>
    <t>INDEC-CM - 48270-11</t>
  </si>
  <si>
    <t xml:space="preserve">Reguladores de gas + gabinete , llaves </t>
  </si>
  <si>
    <t xml:space="preserve">rejas  </t>
  </si>
  <si>
    <t xml:space="preserve">Rejas para celdas </t>
  </si>
  <si>
    <t>INDEC-PB - 41261-1</t>
  </si>
  <si>
    <t>Rejillas de ventilacion metalicas aprobadas</t>
  </si>
  <si>
    <t xml:space="preserve">Revestimiento plastico ( tipo revear ) con color </t>
  </si>
  <si>
    <t xml:space="preserve">Ripio  base bajo 3 " clasificado + canto rodado </t>
  </si>
  <si>
    <t>router</t>
  </si>
  <si>
    <t xml:space="preserve">ruberoid , hidro 3 </t>
  </si>
  <si>
    <t xml:space="preserve">Sanitarios </t>
  </si>
  <si>
    <t>Sensor de movimiento infrarojo</t>
  </si>
  <si>
    <t>Señalizacion</t>
  </si>
  <si>
    <t>Separador de mingitorio</t>
  </si>
  <si>
    <t>Servidor</t>
  </si>
  <si>
    <t xml:space="preserve">Sika Cure Hard </t>
  </si>
  <si>
    <t>Sika Rugasol 200</t>
  </si>
  <si>
    <t>Silla SM-1</t>
  </si>
  <si>
    <t xml:space="preserve">Sirena y luz estroboscopica </t>
  </si>
  <si>
    <t>sistema de alarma y aviso incendio</t>
  </si>
  <si>
    <t xml:space="preserve">Sistema de bombeo , manifould, bombas joker, valvulas, piezas especiales, pinturas , tableros , etc </t>
  </si>
  <si>
    <t>Sistema Distribucion de aire ( tuberias chapa g° o Isover + rejillas + soporterias, ventiladores , etc )</t>
  </si>
  <si>
    <t>solera</t>
  </si>
  <si>
    <t xml:space="preserve">Tabique de Granito </t>
  </si>
  <si>
    <t xml:space="preserve">Tablero de Transferencia completo </t>
  </si>
  <si>
    <t>INDEC-CM - 46212-21</t>
  </si>
  <si>
    <t xml:space="preserve">Tablero electrico de comando para bombas + cableado </t>
  </si>
  <si>
    <t xml:space="preserve">Tableros Termomecanicos , termicas, disyuntores, etc </t>
  </si>
  <si>
    <t xml:space="preserve">Tanque para agua polietileno  tricapa </t>
  </si>
  <si>
    <t>INDEC-CM - 37129-21</t>
  </si>
  <si>
    <t xml:space="preserve">Tanques   + flotante de alta pres                        </t>
  </si>
  <si>
    <t xml:space="preserve">Tansiciones  y juntas metalicas </t>
  </si>
  <si>
    <t>INDEC-PB - 91251-1</t>
  </si>
  <si>
    <t xml:space="preserve">Tapajunta metalico + fijaciones </t>
  </si>
  <si>
    <t>tensores cruz san andres ø 16 mm</t>
  </si>
  <si>
    <t xml:space="preserve">Termopanel 5 cm autoportante + sujeciones </t>
  </si>
  <si>
    <t xml:space="preserve">termotanque a gas </t>
  </si>
  <si>
    <t xml:space="preserve">Termotanques electricos </t>
  </si>
  <si>
    <t xml:space="preserve">Termotanques electricos elementos de instalacion </t>
  </si>
  <si>
    <t xml:space="preserve">Thiner </t>
  </si>
  <si>
    <t xml:space="preserve">tierra negra </t>
  </si>
  <si>
    <t>timbre</t>
  </si>
  <si>
    <t xml:space="preserve">Tirante sin cepillar ( apuntalamiento ) </t>
  </si>
  <si>
    <t xml:space="preserve">Toalleros, jaboneras, portarrollos, perchas + dispenser jabon </t>
  </si>
  <si>
    <t>Gl.</t>
  </si>
  <si>
    <t>INDEC-CM - 42911-71</t>
  </si>
  <si>
    <t>Tomacorrientes</t>
  </si>
  <si>
    <t>INDEC-CM - 46212-52</t>
  </si>
  <si>
    <t>Tornillos T1</t>
  </si>
  <si>
    <t xml:space="preserve">un </t>
  </si>
  <si>
    <t>Tornillos T2</t>
  </si>
  <si>
    <t>Tornillos T3</t>
  </si>
  <si>
    <t xml:space="preserve">Transformador 220/24 v </t>
  </si>
  <si>
    <t xml:space="preserve">Tubo PVC Ramat 110 mm para ventilacion + sombrerete de PVC </t>
  </si>
  <si>
    <t xml:space="preserve">Tubos fusion para agua potable </t>
  </si>
  <si>
    <t xml:space="preserve">Tubos, codos, curvas, ramales, PVC </t>
  </si>
  <si>
    <t>Tutores</t>
  </si>
  <si>
    <t>INDEC-GG 31100-11</t>
  </si>
  <si>
    <t xml:space="preserve">Umbral/solia granito reconstituido </t>
  </si>
  <si>
    <t xml:space="preserve">Undad Evaporadora TVR circuito 01 12 MBT TVR </t>
  </si>
  <si>
    <t xml:space="preserve">Undad Evaporadora TVR circuito 02 18 MBT TVR </t>
  </si>
  <si>
    <t xml:space="preserve">Undad Evaporadora TVR circuito 03 24 MBT TVR </t>
  </si>
  <si>
    <t xml:space="preserve">Undad Evaporadora TVR circuito 03 30 MBT TVR </t>
  </si>
  <si>
    <t xml:space="preserve">Unidad Condensadora TVR 155 MBH 12 hp TVR Ultra Heat Pump ODU 380 v 3 PH </t>
  </si>
  <si>
    <t>Valvulas</t>
  </si>
  <si>
    <t xml:space="preserve">Valvulas + proteccion de cañerias </t>
  </si>
  <si>
    <t>vegetacion</t>
  </si>
  <si>
    <t xml:space="preserve">Ventanas de aluminio ( incluido premarco ) </t>
  </si>
  <si>
    <t>INDEC-PB - 2811-1</t>
  </si>
  <si>
    <t xml:space="preserve">Ventiladores </t>
  </si>
  <si>
    <t>ventiluz</t>
  </si>
  <si>
    <t>INDEC-CM - 42120-41/42/51</t>
  </si>
  <si>
    <t>Vibro tripa</t>
  </si>
  <si>
    <t>INDEC-PB - 2922-1</t>
  </si>
  <si>
    <t xml:space="preserve">Vidrio DVH </t>
  </si>
  <si>
    <t>Vidrio laminado de seguridad 3+3</t>
  </si>
  <si>
    <t>VM 140 x 60  e =2,5</t>
  </si>
  <si>
    <t xml:space="preserve">Zocalo granitico </t>
  </si>
  <si>
    <t xml:space="preserve">Matriales para conexión de gas </t>
  </si>
  <si>
    <t>Inserte abajo (A3) el valor requerido</t>
  </si>
  <si>
    <t xml:space="preserve">Muchas veces necesitamos convertir un número a letras en Excel y más aún para nosotros los contadores, este es un trabajo arduo para aquellas personas que no saben de programación, y si encontramos un ejemplo de estos es generalmente bajo plataforma Excel VBA.  Aquí les dejo el código fuente en plataforma Excel para quien quiera lo aplique o analice para entender como ha sido elaborado.  Esta es una herramienta de gran utilidad, espero sepan aprovecharla. 
</t>
  </si>
  <si>
    <t>Visite a:</t>
  </si>
  <si>
    <t>http://sites.google.com/site/brehiner25/</t>
  </si>
  <si>
    <t>RESULTADO</t>
  </si>
  <si>
    <t>form nueva</t>
  </si>
  <si>
    <t>INDEC-CM - 15310-11</t>
  </si>
  <si>
    <t>INDEC-CM - 15320-11</t>
  </si>
  <si>
    <t>INDEC-CM - 15400-11</t>
  </si>
  <si>
    <t>INDEC-CM - 15400-21</t>
  </si>
  <si>
    <t>INDEC-CM - 27230-11</t>
  </si>
  <si>
    <t>INDEC-CM - 31100-11</t>
  </si>
  <si>
    <t>INDEC-CM - 31210-21</t>
  </si>
  <si>
    <t>INDEC-CM - 31210-22</t>
  </si>
  <si>
    <t>INDEC-CM - 31210-31</t>
  </si>
  <si>
    <t>INDEC-CM - 31210-32</t>
  </si>
  <si>
    <t>INDEC-CM - 31210-33</t>
  </si>
  <si>
    <t>INDEC-CM - 31210-41</t>
  </si>
  <si>
    <t>INDEC-CM - 31600-11</t>
  </si>
  <si>
    <t>INDEC-CM - 31600-12</t>
  </si>
  <si>
    <t>INDEC-CM - 31600-21</t>
  </si>
  <si>
    <t>INDEC-CM - 31600-22</t>
  </si>
  <si>
    <t>INDEC-CM - 31600-23</t>
  </si>
  <si>
    <t>INDEC-CM - 31600-31</t>
  </si>
  <si>
    <t>INDEC-CM - 31600-32</t>
  </si>
  <si>
    <t>INDEC-CM - 31600-33</t>
  </si>
  <si>
    <t>INDEC-CM - 31600-41</t>
  </si>
  <si>
    <t>INDEC-CM - 31600-42</t>
  </si>
  <si>
    <t>INDEC-CM - 31600-51</t>
  </si>
  <si>
    <t>INDEC-CM - 31600-53</t>
  </si>
  <si>
    <t>INDEC-CM - 31600-61</t>
  </si>
  <si>
    <t>Cajonera para placard, de calidad superior</t>
  </si>
  <si>
    <t>INDEC-CM - 31600-62</t>
  </si>
  <si>
    <t>Cajonera para placard, de calidad media</t>
  </si>
  <si>
    <t>INDEC-CM - 31600-63</t>
  </si>
  <si>
    <t>Cajonera para placard, de calidad inferior</t>
  </si>
  <si>
    <t>INDEC-CM - 31600-71</t>
  </si>
  <si>
    <t>Estantes y divisiones para placard, de calidad superior</t>
  </si>
  <si>
    <t>INDEC-CM - 31600-72</t>
  </si>
  <si>
    <t>Estantes y divisiones para placard, de calidad media</t>
  </si>
  <si>
    <t>INDEC-CM - 31600-73</t>
  </si>
  <si>
    <t>Estantes y divisiones para placard, de calidad inferior</t>
  </si>
  <si>
    <t>INDEC-CM - 31600-81</t>
  </si>
  <si>
    <t>INDEC-CM - 35110-11</t>
  </si>
  <si>
    <t>INDEC-CM - 35110-12</t>
  </si>
  <si>
    <t>INDEC-CM - 35110-21</t>
  </si>
  <si>
    <t>INDEC-CM - 35110-22</t>
  </si>
  <si>
    <t>INDEC-CM - 35110-41</t>
  </si>
  <si>
    <t>INDEC-CM - 35110-51</t>
  </si>
  <si>
    <t>INDEC-CM - 35110-71</t>
  </si>
  <si>
    <t>INDEC-CM - 35490-11</t>
  </si>
  <si>
    <t>INDEC-CM - 35490-21</t>
  </si>
  <si>
    <t>INDEC-CM - 36320-11</t>
  </si>
  <si>
    <t>INDEC-CM - 36320-12</t>
  </si>
  <si>
    <t>INDEC-CM - 36320-21</t>
  </si>
  <si>
    <t>INDEC-CM - 36320-22</t>
  </si>
  <si>
    <t>INDEC-CM - 36320-32</t>
  </si>
  <si>
    <t>INDEC-CM - 36320-33</t>
  </si>
  <si>
    <t>INDEC-CM - 36320-41</t>
  </si>
  <si>
    <t>INDEC-CM - 36320-51</t>
  </si>
  <si>
    <t>INDEC-CM - 36930-11</t>
  </si>
  <si>
    <t>INDEC-CM - 36950-11</t>
  </si>
  <si>
    <t>INDEC-CM - 37112-11</t>
  </si>
  <si>
    <t>INDEC-CM - 37129-11</t>
  </si>
  <si>
    <t>INDEC-CM - 37210-11</t>
  </si>
  <si>
    <t>INDEC-CM - 37210-13</t>
  </si>
  <si>
    <t>INDEC-CM - 37210-21</t>
  </si>
  <si>
    <t>INDEC-CM - 37210-22</t>
  </si>
  <si>
    <t>INDEC-CM - 37210-23</t>
  </si>
  <si>
    <t>INDEC-CM - 37210-31</t>
  </si>
  <si>
    <t>INDEC-CM - 37210-32</t>
  </si>
  <si>
    <t>INDEC-CM - 37210-33</t>
  </si>
  <si>
    <t>INDEC-CM - 37210-41</t>
  </si>
  <si>
    <t>INDEC-CM - 37210-42</t>
  </si>
  <si>
    <t>INDEC-CM - 37210-51</t>
  </si>
  <si>
    <t>INDEC-CM - 37210-52</t>
  </si>
  <si>
    <t>INDEC-CM - 37350-11</t>
  </si>
  <si>
    <t>INDEC-CM - 37350-21</t>
  </si>
  <si>
    <t>INDEC-CM - 37350-31</t>
  </si>
  <si>
    <t>INDEC-CM - 37350-41</t>
  </si>
  <si>
    <t>INDEC-CM - 37350-51</t>
  </si>
  <si>
    <t>INDEC-CM - 37350-61</t>
  </si>
  <si>
    <t>INDEC-CM - 37370-11</t>
  </si>
  <si>
    <t>Baldosa cerámica esmaltada</t>
  </si>
  <si>
    <t>INDEC-CM - 37370-12</t>
  </si>
  <si>
    <t>Baldosa cerámica roja</t>
  </si>
  <si>
    <t>INDEC-CM - 37370-21</t>
  </si>
  <si>
    <t>Azulejo</t>
  </si>
  <si>
    <t>INDEC-CM - 37540-31</t>
  </si>
  <si>
    <t>INDEC-CM - 37540-32</t>
  </si>
  <si>
    <t>INDEC-CM - 37550-11</t>
  </si>
  <si>
    <t>INDEC-CM - 37550-21</t>
  </si>
  <si>
    <t>INDEC-CM - 37560-11</t>
  </si>
  <si>
    <t>INDEC-CM - 37560-21</t>
  </si>
  <si>
    <t>INDEC-CM - 37570-11</t>
  </si>
  <si>
    <t>INDEC-CM - 37610-12</t>
  </si>
  <si>
    <t>INDEC-CM - 37690-11</t>
  </si>
  <si>
    <t>INDEC-CM - 37930-11</t>
  </si>
  <si>
    <t>INDEC-CM - 37930-12</t>
  </si>
  <si>
    <t>INDEC-CM - 38130-11</t>
  </si>
  <si>
    <t>INDEC-CM - 38130-12</t>
  </si>
  <si>
    <t>INDEC-CM - 38130-13</t>
  </si>
  <si>
    <t>INDEC-CM - 38130-14</t>
  </si>
  <si>
    <t>INDEC-CM - 38130-15</t>
  </si>
  <si>
    <t>INDEC-CM - 38130-16</t>
  </si>
  <si>
    <t>INDEC-CM - 41242-11</t>
  </si>
  <si>
    <t>INDEC-CM - 41273-11</t>
  </si>
  <si>
    <t>INDEC-CM - 41277-11</t>
  </si>
  <si>
    <t>INDEC-CM - 41277-41</t>
  </si>
  <si>
    <t>INDEC-CM - 41278-11</t>
  </si>
  <si>
    <t>INDEC-CM - 41278-12</t>
  </si>
  <si>
    <t>INDEC-CM - 41278-13</t>
  </si>
  <si>
    <t>INDEC-CM - 41278-21</t>
  </si>
  <si>
    <t>Pileta  de piso tipo PROSA</t>
  </si>
  <si>
    <t>INDEC-CM - 41278-22</t>
  </si>
  <si>
    <t>Codo tipo PROSA</t>
  </si>
  <si>
    <t>INDEC-CM - 41278-23</t>
  </si>
  <si>
    <t>Empalme tipo  PROSA</t>
  </si>
  <si>
    <t>INDEC-CM - 41278-31</t>
  </si>
  <si>
    <t>INDEC-CM - 41278-32</t>
  </si>
  <si>
    <t>INDEC-CM - 41278-33</t>
  </si>
  <si>
    <t>INDEC-CM - 41516-12</t>
  </si>
  <si>
    <t>INDEC-CM - 41516-21</t>
  </si>
  <si>
    <t>INDEC-CM - 41516-22</t>
  </si>
  <si>
    <t>INDEC-CM - 41541-11</t>
  </si>
  <si>
    <t>INDEC-CM - 41543-11</t>
  </si>
  <si>
    <t>INDEC-CM - 41543-21</t>
  </si>
  <si>
    <t>INDEC-CM - 41547-11</t>
  </si>
  <si>
    <t>INDEC-CM - 42120-21</t>
  </si>
  <si>
    <t>INDEC-CM - 42120-22</t>
  </si>
  <si>
    <t>INDEC-CM - 42120-31</t>
  </si>
  <si>
    <t>INDEC-CM - 42120-41</t>
  </si>
  <si>
    <t>Ventana corrediza metálica con vidrio repartido</t>
  </si>
  <si>
    <t>INDEC-CM - 42120-42</t>
  </si>
  <si>
    <t>Ventana corrediza metálica</t>
  </si>
  <si>
    <t>INDEC-CM - 42120-51</t>
  </si>
  <si>
    <t>Ventiluz metálico</t>
  </si>
  <si>
    <t>INDEC-CM - 42190-11</t>
  </si>
  <si>
    <t>INDEC-CM - 42911-11</t>
  </si>
  <si>
    <t>INDEC-CM - 42911-21</t>
  </si>
  <si>
    <t>INDEC-CM - 42911-31</t>
  </si>
  <si>
    <t>INDEC-CM - 42911-32</t>
  </si>
  <si>
    <t>INDEC-CM - 42911-41</t>
  </si>
  <si>
    <t>INDEC-CM - 42911-42</t>
  </si>
  <si>
    <t>INDEC-CM - 42911-43</t>
  </si>
  <si>
    <t>INDEC-CM - 42911-51</t>
  </si>
  <si>
    <t>INDEC-CM - 42911-52</t>
  </si>
  <si>
    <t>INDEC-CM - 42911-53</t>
  </si>
  <si>
    <t>INDEC-CM - 42911-54</t>
  </si>
  <si>
    <t>INDEC-CM - 42911-55</t>
  </si>
  <si>
    <t>INDEC-CM - 42911-56</t>
  </si>
  <si>
    <t>INDEC-CM - 42911-57</t>
  </si>
  <si>
    <t>INDEC-CM - 42911-58</t>
  </si>
  <si>
    <t>INDEC-CM - 42911-59</t>
  </si>
  <si>
    <t>INDEC-CM - 42911-61</t>
  </si>
  <si>
    <t>INDEC-CM - 42911-81</t>
  </si>
  <si>
    <t>INDEC-CM - 42943-11</t>
  </si>
  <si>
    <t>INDEC-CM - 42999-11</t>
  </si>
  <si>
    <t>INDEC-CM - 42999-21</t>
  </si>
  <si>
    <t>INDEC-CM - 42999-22</t>
  </si>
  <si>
    <t>INDEC-CM - 42999-41</t>
  </si>
  <si>
    <t>INDEC-CM - 42999-61</t>
  </si>
  <si>
    <t>INDEC-CM - 42999-62</t>
  </si>
  <si>
    <t>INDEC-CM - 42999-71</t>
  </si>
  <si>
    <t>INDEC-CM - 43220-11</t>
  </si>
  <si>
    <t>INDEC-CM - 43220-12</t>
  </si>
  <si>
    <t>INDEC-CM - 43220-21</t>
  </si>
  <si>
    <t>INDEC-CM - 43220-22</t>
  </si>
  <si>
    <t>INDEC-CM - 43220-23</t>
  </si>
  <si>
    <t>INDEC-CM - 43220-31</t>
  </si>
  <si>
    <t>INDEC-CM - 43220-32</t>
  </si>
  <si>
    <t>INDEC-CM - 43240-21</t>
  </si>
  <si>
    <t>INDEC-CM - 43540-11</t>
  </si>
  <si>
    <t>INDEC-CM - 43540-12</t>
  </si>
  <si>
    <t>INDEC-CM - 44821-31</t>
  </si>
  <si>
    <t>INDEC-CM - 44822-11</t>
  </si>
  <si>
    <t>INDEC-CM - 44826-11</t>
  </si>
  <si>
    <t>INDEC-CM - 44826-12</t>
  </si>
  <si>
    <t>INDEC-CM - 44826-21</t>
  </si>
  <si>
    <t>INDEC-CM - 46212-11</t>
  </si>
  <si>
    <t>INDEC-CM - 46212-31</t>
  </si>
  <si>
    <t>INDEC-CM - 46212-53</t>
  </si>
  <si>
    <t>INDEC-CM - 46320-11</t>
  </si>
  <si>
    <t>INDEC-CM - 46340-11</t>
  </si>
  <si>
    <t>INDEC-CM - 46340-21</t>
  </si>
  <si>
    <t>INDEC-CM - 46340-31</t>
  </si>
  <si>
    <t>INDEC-CM - 47220-11</t>
  </si>
  <si>
    <t>INDEC-CM - 31600-6</t>
  </si>
  <si>
    <t>INDEC-CM - 31600-7</t>
  </si>
  <si>
    <t>INDEC-PB - 84230-1</t>
  </si>
  <si>
    <t xml:space="preserve">Soda solvay                                                          </t>
  </si>
  <si>
    <t>INDEC-PB - 84710-1</t>
  </si>
  <si>
    <t xml:space="preserve">Polietileno                                                          </t>
  </si>
  <si>
    <t>INDEC-PB - 84740-1</t>
  </si>
  <si>
    <t xml:space="preserve">Polipropileno                                                        </t>
  </si>
  <si>
    <t>INDEC-PB - 85490-1</t>
  </si>
  <si>
    <t>INDEC-PB - 91211-11</t>
  </si>
  <si>
    <t>INDEC-PB - 91223-1</t>
  </si>
  <si>
    <t xml:space="preserve">Perfiles de hierro / acero                                           </t>
  </si>
  <si>
    <t>INDEC-PB - 91511-1</t>
  </si>
  <si>
    <t xml:space="preserve">Cobre                                                                </t>
  </si>
  <si>
    <t>INDEC-PB - 91547-1</t>
  </si>
  <si>
    <t>INDEC-PB - 91601-2</t>
  </si>
  <si>
    <t xml:space="preserve">Manganeso                                                            </t>
  </si>
  <si>
    <t>INDEC-PB - 93310-1</t>
  </si>
  <si>
    <t>INDEC-PB - 93310-2</t>
  </si>
  <si>
    <t xml:space="preserve">Máquinas para uso general (Máquinas para soldar plásticos)                                        </t>
  </si>
  <si>
    <t>INDEC-PB - 94216-1</t>
  </si>
  <si>
    <t>INDEC-PB - 94920-1</t>
  </si>
  <si>
    <t>INDEC-PB - 12010-1</t>
  </si>
  <si>
    <t>INDEC-PB - 12020-1</t>
  </si>
  <si>
    <t>INDEC-PB - 15320-1</t>
  </si>
  <si>
    <t>INDEC-PB - 15320-12</t>
  </si>
  <si>
    <t>Piedra granítica</t>
  </si>
  <si>
    <t>INDEC-PB - 17100-1</t>
  </si>
  <si>
    <t>INDEC-PB - 26931</t>
  </si>
  <si>
    <t>Ladrillos, baldosas y tejas (incluye: Ladrillos huecos, Tejas y Baldosas cerámicas)</t>
  </si>
  <si>
    <t>INDEC-PB - 2710-11</t>
  </si>
  <si>
    <t>INDEC-PB - 31420-2</t>
  </si>
  <si>
    <t>INDEC-PB - 31600-1</t>
  </si>
  <si>
    <t xml:space="preserve">Cortinas de madera                                                     </t>
  </si>
  <si>
    <t>INDEC-PB - 31600-2</t>
  </si>
  <si>
    <t>INDEC-PB - 32600-1</t>
  </si>
  <si>
    <t>INDEC-PB - 33340-1</t>
  </si>
  <si>
    <t xml:space="preserve">Kerosene                                                               </t>
  </si>
  <si>
    <t>INDEC-PB - 33360-1</t>
  </si>
  <si>
    <t>INDEC-PB - 33370-1</t>
  </si>
  <si>
    <t>INDEC-PB - 33380-1</t>
  </si>
  <si>
    <t>INDEC-PB - 33410-1</t>
  </si>
  <si>
    <t>INDEC-PB - 33500-1</t>
  </si>
  <si>
    <t>INDEC-PB - 34710-1</t>
  </si>
  <si>
    <t>INDEC-PB - 34720-1</t>
  </si>
  <si>
    <t xml:space="preserve">Polímeros del estireno                                                 </t>
  </si>
  <si>
    <t>INDEC-PB - 34740-1</t>
  </si>
  <si>
    <t>INDEC-PB - 34740-6</t>
  </si>
  <si>
    <t>INDEC-PB - 34800-1</t>
  </si>
  <si>
    <t xml:space="preserve">Cauchos sintéticos                                                     </t>
  </si>
  <si>
    <t>INDEC-PB - 34800-2</t>
  </si>
  <si>
    <t xml:space="preserve">Dispersiones de caucho (Pegamentos)                                                 </t>
  </si>
  <si>
    <t>INDEC-PB - 35110-3</t>
  </si>
  <si>
    <t>INDEC-PB - 35110-4</t>
  </si>
  <si>
    <t>INDEC-PB - 35110-5</t>
  </si>
  <si>
    <t>INDEC-PB - 36111-1</t>
  </si>
  <si>
    <t>INDEC-PB - 36111-2</t>
  </si>
  <si>
    <t>INDEC-PB - 36111-3</t>
  </si>
  <si>
    <t>INDEC-PB - 36270-1</t>
  </si>
  <si>
    <t>INDEC-PB - 36270-2</t>
  </si>
  <si>
    <t xml:space="preserve">Correas de goma con refuerzo textil                                    </t>
  </si>
  <si>
    <t>INDEC-PB - 36320-2</t>
  </si>
  <si>
    <t xml:space="preserve">Caños y tubos de polipropileno                                         </t>
  </si>
  <si>
    <t xml:space="preserve">Caños y tubos de polietileno                                           </t>
  </si>
  <si>
    <t>INDEC-PB - 36490-6</t>
  </si>
  <si>
    <t>INDEC-PB - 36990-1</t>
  </si>
  <si>
    <t>INDEC-PB - 36990-2</t>
  </si>
  <si>
    <t>INDEC-PB - 37113-1</t>
  </si>
  <si>
    <t xml:space="preserve">Vidrio plano                                                           </t>
  </si>
  <si>
    <t>INDEC-PB - 37129-1</t>
  </si>
  <si>
    <t>INDEC-PB - 37199-1</t>
  </si>
  <si>
    <t xml:space="preserve">Vidrios templados                                                      </t>
  </si>
  <si>
    <t>INDEC-PB - 37199-2</t>
  </si>
  <si>
    <t xml:space="preserve">Vidrios térmicos                                                       </t>
  </si>
  <si>
    <t>INDEC-PB - 37199-3</t>
  </si>
  <si>
    <t xml:space="preserve">Vidrios laminados                                                      </t>
  </si>
  <si>
    <t>INDEC-PB - 37210-1</t>
  </si>
  <si>
    <t xml:space="preserve">Artefactos sanitarios                                                  </t>
  </si>
  <si>
    <t>INDEC-PB - 37320-1</t>
  </si>
  <si>
    <t>INDEC-PB - 37330-1</t>
  </si>
  <si>
    <t>INDEC-PB - 37350-1</t>
  </si>
  <si>
    <t>INDEC-PB - 37350-2</t>
  </si>
  <si>
    <t>INDEC-PB - 37420-1</t>
  </si>
  <si>
    <t>INDEC-PB - 37540-1</t>
  </si>
  <si>
    <t>INDEC-PB - 37540-2</t>
  </si>
  <si>
    <t xml:space="preserve">Artículos pretensados                                                  </t>
  </si>
  <si>
    <t>INDEC-PB - 37990-2</t>
  </si>
  <si>
    <t>INDEC-PB - 41116-1</t>
  </si>
  <si>
    <t>INDEC-PB - 41241-1</t>
  </si>
  <si>
    <t xml:space="preserve">Alambrones de hierro                                                   </t>
  </si>
  <si>
    <t>INDEC-PB - 41251-1</t>
  </si>
  <si>
    <t>INDEC-PB - 41510-1</t>
  </si>
  <si>
    <t>INDEC-PB - 41530-1</t>
  </si>
  <si>
    <t>INDEC-PB - 41532-1</t>
  </si>
  <si>
    <t>INDEC-PB - 42120-1</t>
  </si>
  <si>
    <t>INDEC-PB - 42120-2</t>
  </si>
  <si>
    <t>INDEC-PB - 42190-2</t>
  </si>
  <si>
    <t>INDEC-PB - 42320-1</t>
  </si>
  <si>
    <t>INDEC-PB - 42911-1</t>
  </si>
  <si>
    <t>INDEC-PB - 42921-1</t>
  </si>
  <si>
    <t>INDEC-PB - 42921-4</t>
  </si>
  <si>
    <t>INDEC-PB - 42922-1</t>
  </si>
  <si>
    <t>INDEC-PB - 42943-1</t>
  </si>
  <si>
    <t>INDEC-PB - 42944-2</t>
  </si>
  <si>
    <t>INDEC-PB - 42992-1</t>
  </si>
  <si>
    <t>INDEC-PB - 43121-1</t>
  </si>
  <si>
    <t>INDEC-PB - 43122-1</t>
  </si>
  <si>
    <t xml:space="preserve">Motores para vehículos                                                 </t>
  </si>
  <si>
    <t>INDEC-PB - 43230-1</t>
  </si>
  <si>
    <t>INDEC-PB - 43310-1</t>
  </si>
  <si>
    <t xml:space="preserve">Rodamientos                                                            </t>
  </si>
  <si>
    <t>INDEC-PB - 44214-1</t>
  </si>
  <si>
    <t>INDEC-PB - 44216-1</t>
  </si>
  <si>
    <t>INDEC-PB - 44222-1</t>
  </si>
  <si>
    <t xml:space="preserve">Máquinas para carpintería                                              </t>
  </si>
  <si>
    <t>INDEC-PB - 44240-1</t>
  </si>
  <si>
    <t>INDEC-PB - 44427-1</t>
  </si>
  <si>
    <t xml:space="preserve">Máquinas viales autopropulsadas                                        </t>
  </si>
  <si>
    <t>INDEC-PB - 44430-1</t>
  </si>
  <si>
    <t>INDEC-PB - 44440-1</t>
  </si>
  <si>
    <t>INDEC-PB - 46220-1</t>
  </si>
  <si>
    <t>INDEC-PB - 46340-1</t>
  </si>
  <si>
    <t>INDEC-PB - 46420-1</t>
  </si>
  <si>
    <t>INDEC-PB - 46539-1</t>
  </si>
  <si>
    <t>INDEC-PB - 49113-1</t>
  </si>
  <si>
    <t>INDEC-PB - 49115-1</t>
  </si>
  <si>
    <t>INDEC-PB - 49115-2</t>
  </si>
  <si>
    <t xml:space="preserve">Camiones y sus chasis                                                  </t>
  </si>
  <si>
    <t>INDEC-PB - 49129-1</t>
  </si>
  <si>
    <t>INDEC-PB - 49129-2</t>
  </si>
  <si>
    <t>INDEC-PB - 49129-3</t>
  </si>
  <si>
    <t>INDEC-PB - 49229-1</t>
  </si>
  <si>
    <t>INDEC-PB - 49911-1</t>
  </si>
  <si>
    <t>INDEC-PB - 2411-1</t>
  </si>
  <si>
    <t>INDEC-PB - 2413-11</t>
  </si>
  <si>
    <t>INDEC-PB - 2429-1</t>
  </si>
  <si>
    <t>Otros productos químicos (incluye: Tóner, Películas fotográficas y Cintas magnéticas)</t>
  </si>
  <si>
    <t>INDEC-PB - 2720-1</t>
  </si>
  <si>
    <t>INDEC-PB - 2913-1</t>
  </si>
  <si>
    <t>INDEC-PB - 2922-11</t>
  </si>
  <si>
    <t>INDEC-PB - TT</t>
  </si>
  <si>
    <t>Manteca de cacao, Sopas, condimentos y polvos para preparar alimentos, Bebidas alcohólicas, Maderas aserradas,</t>
  </si>
  <si>
    <t>INDEC-DCTO - Inciso a)</t>
  </si>
  <si>
    <t>INDEC-DCTO - Inciso b)</t>
  </si>
  <si>
    <t>INDEC-DCTO - Inciso c)</t>
  </si>
  <si>
    <t>INDEC-DCTO - Inciso d)</t>
  </si>
  <si>
    <t>INDEC-DCTO - Inciso f)</t>
  </si>
  <si>
    <t>Andamios2</t>
  </si>
  <si>
    <t>INDEC-DCTO - Inciso g)</t>
  </si>
  <si>
    <t>INDEC-DCTO - Inciso h)</t>
  </si>
  <si>
    <t>INDEC-DCTO - Inciso m)</t>
  </si>
  <si>
    <t>INDEC-DCTO - Inciso n)</t>
  </si>
  <si>
    <t>INDEC-DCTO - Inciso q)</t>
  </si>
  <si>
    <t>INDEC-DCTO - Inciso r)</t>
  </si>
  <si>
    <t>INDEC-DCTO - Inciso s)</t>
  </si>
  <si>
    <t>INDEC-DCTO - Inciso u)</t>
  </si>
  <si>
    <t>INDEC-DCTO - Inciso v)</t>
  </si>
  <si>
    <t>INDEC-PB - 1410-1</t>
  </si>
  <si>
    <t>Piedras, arenas y arcillas (incluye: Yesos y piedras calizas, Arenas, Piedras y Arcillas)</t>
  </si>
  <si>
    <t>INDEC-PB - 2022-1</t>
  </si>
  <si>
    <t>INDEC-PB - 2320-1</t>
  </si>
  <si>
    <t>INDEC-PB - 2413-1</t>
  </si>
  <si>
    <t>INDEC-PB - 2413-3</t>
  </si>
  <si>
    <t>INDEC-PB - 2511-1</t>
  </si>
  <si>
    <t>INDEC-PB - 2519-1</t>
  </si>
  <si>
    <t>INDEC-PB - 2520-1</t>
  </si>
  <si>
    <t>INDEC-PB - 2520-3</t>
  </si>
  <si>
    <t>INDEC-PB - 2691-</t>
  </si>
  <si>
    <t>INDEC-PB - 2692-1</t>
  </si>
  <si>
    <t>INDEC-PB - 2695-</t>
  </si>
  <si>
    <t>INDEC-PB - 2899-</t>
  </si>
  <si>
    <t>INDEC-PB - 3110-1</t>
  </si>
  <si>
    <t>INDEC-PB - 3410-</t>
  </si>
  <si>
    <t>INDEC-PB - 3410-2</t>
  </si>
  <si>
    <t>INDEC-MO - 51620-1</t>
  </si>
  <si>
    <t>INDEC-MO - 51630-1</t>
  </si>
  <si>
    <t>INDEC-MO - 51690-1</t>
  </si>
  <si>
    <t>INDEC-MO - 51720-1</t>
  </si>
  <si>
    <t xml:space="preserve">Yesería </t>
  </si>
  <si>
    <t>INDEC-MO - 51730-1</t>
  </si>
  <si>
    <t>INDEC-MO - 51560-11</t>
  </si>
  <si>
    <t xml:space="preserve"> Oficial especializado</t>
  </si>
  <si>
    <t>INDEC-MO - 51560-12</t>
  </si>
  <si>
    <t xml:space="preserve"> Oficial</t>
  </si>
  <si>
    <t>INDEC-MO - 51560-13</t>
  </si>
  <si>
    <t xml:space="preserve"> Medio Oficial</t>
  </si>
  <si>
    <t>INDEC-MO - 51560-14</t>
  </si>
  <si>
    <t xml:space="preserve"> Ayudante</t>
  </si>
  <si>
    <t>INDEC-MO - 51560-32</t>
  </si>
  <si>
    <t xml:space="preserve">Mano de obra indirecta (capataz de primera2) </t>
  </si>
  <si>
    <t>INDEC-MO - 81291-1</t>
  </si>
  <si>
    <t>Seguro de Accidentes de Trabajo3</t>
  </si>
  <si>
    <t>INDEC-SA - 51800-11</t>
  </si>
  <si>
    <t>INDEC-SA - 51800-21</t>
  </si>
  <si>
    <t>INDEC-SA - 71233-11</t>
  </si>
  <si>
    <t>INDEC-SA - 71240-21</t>
  </si>
  <si>
    <t>Camión con acoplado2</t>
  </si>
  <si>
    <t>INDEC-SA - 71240-31</t>
  </si>
  <si>
    <t>Camión playo2</t>
  </si>
  <si>
    <t>INDEC-SA - 74110-11</t>
  </si>
  <si>
    <t>INDEC-SA - 83107-1</t>
  </si>
  <si>
    <t>INDEC-EC - 43520-11</t>
  </si>
  <si>
    <t>INDEC-EC - 44221-11</t>
  </si>
  <si>
    <t>INDEC-EC - 44221-12</t>
  </si>
  <si>
    <t>INDEC-EC - 44231-21</t>
  </si>
  <si>
    <t>INDEC-EC - 44440-11</t>
  </si>
  <si>
    <t>Trituradora a mandíbula</t>
  </si>
  <si>
    <t>INDEC-EC - 44440-2</t>
  </si>
  <si>
    <t>INDEC-DCTO - Inciso j)</t>
  </si>
  <si>
    <t>INDEC-DCTO - Inciso k)</t>
  </si>
  <si>
    <t>INDEC-DCTO - Inciso t)</t>
  </si>
  <si>
    <t>INDEC-DCTO - Inciso w)</t>
  </si>
  <si>
    <t>BNA - Dólar</t>
  </si>
  <si>
    <t xml:space="preserve">BNA Dólar comprador al día 15 </t>
  </si>
  <si>
    <t>INDEC-GG 18000-1</t>
  </si>
  <si>
    <t>INDEC-GG 18000-22</t>
  </si>
  <si>
    <t>INDEC-GG 31210-11</t>
  </si>
  <si>
    <t>INDEC-GG 51560-21</t>
  </si>
  <si>
    <t>INDEC-GG 51560-31</t>
  </si>
  <si>
    <t>INDEC-GG 51800-11</t>
  </si>
  <si>
    <t>INDEC-GG 53211-11</t>
  </si>
  <si>
    <t>INDEC-GG 71240-11</t>
  </si>
  <si>
    <t>INDEC-GG 81295-1</t>
  </si>
  <si>
    <t>INDEC-GG 81297-1</t>
  </si>
  <si>
    <t>INDEC-GG 83107-1</t>
  </si>
  <si>
    <t>INDEC-GG 88700-2</t>
  </si>
  <si>
    <t>INDEC-GG 88700-31</t>
  </si>
  <si>
    <t>INDEC-GG DEP-EQ</t>
  </si>
  <si>
    <t>DNV-T I - 1</t>
  </si>
  <si>
    <t>DNV-T I - 10</t>
  </si>
  <si>
    <t>DNV-T I - 100</t>
  </si>
  <si>
    <t>DNV-T I - 101</t>
  </si>
  <si>
    <t>DNV-T I - 102</t>
  </si>
  <si>
    <t>DNV-T I - 103</t>
  </si>
  <si>
    <t>DNV-T I - 104</t>
  </si>
  <si>
    <t>DNV-T I - 105</t>
  </si>
  <si>
    <t>DNV-T I - 11</t>
  </si>
  <si>
    <t>DNV-T I - 12</t>
  </si>
  <si>
    <t>DNV-T I - 13</t>
  </si>
  <si>
    <t>DNV-T I - 14</t>
  </si>
  <si>
    <t>DNV-T I - 15</t>
  </si>
  <si>
    <t>DNV-T I - 16</t>
  </si>
  <si>
    <t>DNV-T I - 17</t>
  </si>
  <si>
    <t>DNV-T I - 18</t>
  </si>
  <si>
    <t>DNV-T I - 19</t>
  </si>
  <si>
    <t>DNV-T I - 2</t>
  </si>
  <si>
    <t>DNV-T I - 20</t>
  </si>
  <si>
    <t>DNV-T I - 21</t>
  </si>
  <si>
    <t>DNV-T I - 22</t>
  </si>
  <si>
    <t>DNV-T I - 23</t>
  </si>
  <si>
    <t>DNV-T I - 24</t>
  </si>
  <si>
    <t>DNV-T I - 25</t>
  </si>
  <si>
    <t>DNV-T I - 26</t>
  </si>
  <si>
    <t>DNV-T I - 27</t>
  </si>
  <si>
    <t>DNV-T I - 28</t>
  </si>
  <si>
    <t>DNV-T I - 29</t>
  </si>
  <si>
    <t>DNV-T I - 3</t>
  </si>
  <si>
    <t>DNV-T I - 30</t>
  </si>
  <si>
    <t>DNV-T I - 31</t>
  </si>
  <si>
    <t>DNV-T I - 32</t>
  </si>
  <si>
    <t>DNV-T I - 33</t>
  </si>
  <si>
    <t>DNV-T I - 34</t>
  </si>
  <si>
    <t>DNV-T I - 35</t>
  </si>
  <si>
    <t>DNV-T I - 36</t>
  </si>
  <si>
    <t>DNV-T I - 37</t>
  </si>
  <si>
    <t>DNV-T I - 38</t>
  </si>
  <si>
    <t>DNV-T I - 39</t>
  </si>
  <si>
    <t>DNV-T I - 4</t>
  </si>
  <si>
    <t>DNV-T I - 40</t>
  </si>
  <si>
    <t>DNV-T I - 41</t>
  </si>
  <si>
    <t>DNV-T I - 42</t>
  </si>
  <si>
    <t>DNV-T I - 43</t>
  </si>
  <si>
    <t>DNV-T I - 44</t>
  </si>
  <si>
    <t>DNV-T I - 45</t>
  </si>
  <si>
    <t>DNV-T I - 46</t>
  </si>
  <si>
    <t>DNV-T I - 47</t>
  </si>
  <si>
    <t>DNV-T I - 48</t>
  </si>
  <si>
    <t>DNV-T I - 49</t>
  </si>
  <si>
    <t>DNV-T I - 5</t>
  </si>
  <si>
    <t>DNV-T I - 50</t>
  </si>
  <si>
    <t>DNV-T I - 51</t>
  </si>
  <si>
    <t>DNV-T I - 52</t>
  </si>
  <si>
    <t>DNV-T I - 53</t>
  </si>
  <si>
    <t>DNV-T I - 54</t>
  </si>
  <si>
    <t>DNV-T I - 55</t>
  </si>
  <si>
    <t>DNV-T I - 56</t>
  </si>
  <si>
    <t>DNV-T I - 57</t>
  </si>
  <si>
    <t>DNV-T I - 58</t>
  </si>
  <si>
    <t>DNV-T I - 59</t>
  </si>
  <si>
    <t>DNV-T I - 6</t>
  </si>
  <si>
    <t>DNV-T I - 60</t>
  </si>
  <si>
    <t>DNV-T I - 61</t>
  </si>
  <si>
    <t>DNV-T I - 62</t>
  </si>
  <si>
    <t>DNV-T I - 63</t>
  </si>
  <si>
    <t>DNV-T I - 64</t>
  </si>
  <si>
    <t>DNV-T I - 65</t>
  </si>
  <si>
    <t>DNV-T I - 66</t>
  </si>
  <si>
    <t>DNV-T I - 67</t>
  </si>
  <si>
    <t>DNV-T I - 68</t>
  </si>
  <si>
    <t>DNV-T I - 69</t>
  </si>
  <si>
    <t>DNV-T I - 7</t>
  </si>
  <si>
    <t>DNV-T I - 70</t>
  </si>
  <si>
    <t>DNV-T I - 71</t>
  </si>
  <si>
    <t>DNV-T I - 72</t>
  </si>
  <si>
    <t>DNV-T I - 73</t>
  </si>
  <si>
    <t>DNV-T I - 74</t>
  </si>
  <si>
    <t>DNV-T I - 75</t>
  </si>
  <si>
    <t>DNV-T I - 78</t>
  </si>
  <si>
    <t>DNV-T I - 79</t>
  </si>
  <si>
    <t>DNV-T I - 8</t>
  </si>
  <si>
    <t>DNV-T I - 80</t>
  </si>
  <si>
    <t>DNV-T I - 81</t>
  </si>
  <si>
    <t>DNV-T I - 82</t>
  </si>
  <si>
    <t>DNV-T I - 83</t>
  </si>
  <si>
    <t>DNV-T I - 84</t>
  </si>
  <si>
    <t>DNV-T I - 85</t>
  </si>
  <si>
    <t>DNV-T I - 86.1</t>
  </si>
  <si>
    <t>DNV-T I - 86.1.3</t>
  </si>
  <si>
    <t>DNV-T I - 86.1.4</t>
  </si>
  <si>
    <t>DNV-T I - 86.1.5</t>
  </si>
  <si>
    <t>DNV-T I - 86.2</t>
  </si>
  <si>
    <t>DNV-T I - 86.2.4</t>
  </si>
  <si>
    <t>DNV-T I - 86.2.5</t>
  </si>
  <si>
    <t>DNV-T I - 86.2.6</t>
  </si>
  <si>
    <t>DNV-T I - 87</t>
  </si>
  <si>
    <t>DNV-T I - 88</t>
  </si>
  <si>
    <t>DNV-T I - 89</t>
  </si>
  <si>
    <t>DNV-T I - 9</t>
  </si>
  <si>
    <t>DNV-T I - 90</t>
  </si>
  <si>
    <t>DNV-T I - 91</t>
  </si>
  <si>
    <t>DNV-T I - 92</t>
  </si>
  <si>
    <t>DNV-T I - 93</t>
  </si>
  <si>
    <t>DNV-T I - 94</t>
  </si>
  <si>
    <t>DNV-T I - 95</t>
  </si>
  <si>
    <t>DNV-T I - 96</t>
  </si>
  <si>
    <t>DNV-T I - 97</t>
  </si>
  <si>
    <t>DNV-T I - 98</t>
  </si>
  <si>
    <t>DNV-T I - 99</t>
  </si>
  <si>
    <t>DNV-TRCA - 100</t>
  </si>
  <si>
    <t>100,0 km</t>
  </si>
  <si>
    <t>DNV-TRCA - 1000</t>
  </si>
  <si>
    <t>1000,0 km</t>
  </si>
  <si>
    <t>DNV-TRCA - 105</t>
  </si>
  <si>
    <t>105,0 km</t>
  </si>
  <si>
    <t>DNV-TRCA - 110</t>
  </si>
  <si>
    <t>110,0 km</t>
  </si>
  <si>
    <t>DNV-TRCA - 120</t>
  </si>
  <si>
    <t>120,0 km</t>
  </si>
  <si>
    <t>DNV-TRCA - 130</t>
  </si>
  <si>
    <t>130,0 km</t>
  </si>
  <si>
    <t>DNV-TRCA - 140</t>
  </si>
  <si>
    <t>140,0 km</t>
  </si>
  <si>
    <t>DNV-TRCA - 150</t>
  </si>
  <si>
    <t>150,0 km</t>
  </si>
  <si>
    <t>DNV-TRCA - 160</t>
  </si>
  <si>
    <t>160,0 km</t>
  </si>
  <si>
    <t>DNV-TRCA - 170</t>
  </si>
  <si>
    <t>170,0 km</t>
  </si>
  <si>
    <t>DNV-TRCA - 180</t>
  </si>
  <si>
    <t>180,0 km</t>
  </si>
  <si>
    <t>DNV-TRCA - 200</t>
  </si>
  <si>
    <t>200,0 km</t>
  </si>
  <si>
    <t>DNV-TRCA - 225</t>
  </si>
  <si>
    <t>225,0 km</t>
  </si>
  <si>
    <t>DNV-TRCA - 250</t>
  </si>
  <si>
    <t>250,0 km</t>
  </si>
  <si>
    <t>DNV-TRCA - 275</t>
  </si>
  <si>
    <t>275,0 km</t>
  </si>
  <si>
    <t>DNV-TRCA - 300</t>
  </si>
  <si>
    <t>300,0 km</t>
  </si>
  <si>
    <t>DNV-TRCA - 325</t>
  </si>
  <si>
    <t>325,0 km</t>
  </si>
  <si>
    <t>DNV-TRCA - 350</t>
  </si>
  <si>
    <t>350,0 km</t>
  </si>
  <si>
    <t>DNV-TRCA - 375</t>
  </si>
  <si>
    <t>375,0 km</t>
  </si>
  <si>
    <t>DNV-TRCA - 400</t>
  </si>
  <si>
    <t>400,0 km</t>
  </si>
  <si>
    <t>DNV-TRCA - 425</t>
  </si>
  <si>
    <t>425,0 km</t>
  </si>
  <si>
    <t>DNV-TRCA - 450</t>
  </si>
  <si>
    <t>450,0 km</t>
  </si>
  <si>
    <t>DNV-TRCA - 475</t>
  </si>
  <si>
    <t>475,0 km</t>
  </si>
  <si>
    <t>DNV-TRCA - 500</t>
  </si>
  <si>
    <t>500,0 km</t>
  </si>
  <si>
    <t>DNV-TRCA - 55</t>
  </si>
  <si>
    <t>55,0 km</t>
  </si>
  <si>
    <t>DNV-TRCA - 60</t>
  </si>
  <si>
    <t>60,0 km</t>
  </si>
  <si>
    <t>DNV-TRCA - 600</t>
  </si>
  <si>
    <t>600,0 km</t>
  </si>
  <si>
    <t>DNV-TRCA - 65</t>
  </si>
  <si>
    <t>65,0 km</t>
  </si>
  <si>
    <t>DNV-TRCA - 70</t>
  </si>
  <si>
    <t>70,0 km</t>
  </si>
  <si>
    <t>DNV-TRCA - 75</t>
  </si>
  <si>
    <t>75,0 km</t>
  </si>
  <si>
    <t>DNV-TRCA - 80</t>
  </si>
  <si>
    <t>80,0 km</t>
  </si>
  <si>
    <t>DNV-TRCA - 800</t>
  </si>
  <si>
    <t>800,0 km</t>
  </si>
  <si>
    <t>DNV-TRCA - 85</t>
  </si>
  <si>
    <t>85,0 km</t>
  </si>
  <si>
    <t>DNV-TRCA - 90</t>
  </si>
  <si>
    <t>90,0 km</t>
  </si>
  <si>
    <t>DNV-TRCA - 95</t>
  </si>
  <si>
    <t>95,0 km</t>
  </si>
  <si>
    <t>DNV-TRC - 1</t>
  </si>
  <si>
    <t>1,0 km</t>
  </si>
  <si>
    <t>DNV-TRC - 1,5</t>
  </si>
  <si>
    <t>1,5 km</t>
  </si>
  <si>
    <t>DNV-TRC - 10</t>
  </si>
  <si>
    <t>10,0 km</t>
  </si>
  <si>
    <t>DNV-TRC - 100</t>
  </si>
  <si>
    <t>DNV-TRC - 12</t>
  </si>
  <si>
    <t>12,0 km</t>
  </si>
  <si>
    <t>DNV-TRC - 15</t>
  </si>
  <si>
    <t>15,0 km</t>
  </si>
  <si>
    <t>DNV-TRC - 17</t>
  </si>
  <si>
    <t>17,0 km</t>
  </si>
  <si>
    <t>DNV-TRC - 19</t>
  </si>
  <si>
    <t>19,0 km</t>
  </si>
  <si>
    <t>DNV-TRC - 2</t>
  </si>
  <si>
    <t>2,0 km</t>
  </si>
  <si>
    <t>DNV-TRC - 2,5</t>
  </si>
  <si>
    <t>2,5 km</t>
  </si>
  <si>
    <t>DNV-TRC - 20</t>
  </si>
  <si>
    <t>20,0 km</t>
  </si>
  <si>
    <t>DNV-TRC - 25</t>
  </si>
  <si>
    <t>25,0 km</t>
  </si>
  <si>
    <t>DNV-TRC - 3</t>
  </si>
  <si>
    <t>3,0 km</t>
  </si>
  <si>
    <t>DNV-TRC - 3,5</t>
  </si>
  <si>
    <t>3,5 km</t>
  </si>
  <si>
    <t>DNV-TRC - 30</t>
  </si>
  <si>
    <t>30,0 km</t>
  </si>
  <si>
    <t>DNV-TRC - 35</t>
  </si>
  <si>
    <t>35,0 km</t>
  </si>
  <si>
    <t>DNV-TRC - 4</t>
  </si>
  <si>
    <t>4,0 km</t>
  </si>
  <si>
    <t>DNV-TRC - 4,5</t>
  </si>
  <si>
    <t>4,5 km</t>
  </si>
  <si>
    <t>DNV-TRC - 40</t>
  </si>
  <si>
    <t>40,0 km</t>
  </si>
  <si>
    <t>DNV-TRC - 45</t>
  </si>
  <si>
    <t>45,0 km</t>
  </si>
  <si>
    <t>DNV-TRC - 5</t>
  </si>
  <si>
    <t>5,0 km</t>
  </si>
  <si>
    <t>DNV-TRC - 50</t>
  </si>
  <si>
    <t>50,0 km</t>
  </si>
  <si>
    <t>DNV-TRC - 55</t>
  </si>
  <si>
    <t>DNV-TRC - 6</t>
  </si>
  <si>
    <t>6,0 km</t>
  </si>
  <si>
    <t>DNV-TRC - 60</t>
  </si>
  <si>
    <t>DNV-TRC - 65</t>
  </si>
  <si>
    <t>DNV-TRC - 7</t>
  </si>
  <si>
    <t>7,0 km</t>
  </si>
  <si>
    <t>DNV-TRC - 70</t>
  </si>
  <si>
    <t>DNV-TRC - 75</t>
  </si>
  <si>
    <t>DNV-TRC - 8</t>
  </si>
  <si>
    <t>8,0 km</t>
  </si>
  <si>
    <t>DNV-TRC - 80</t>
  </si>
  <si>
    <t>DNV-TRC - 85</t>
  </si>
  <si>
    <t>DNV-TRC - 9</t>
  </si>
  <si>
    <t>9,0 km</t>
  </si>
  <si>
    <t>DNV-TRC - 90</t>
  </si>
  <si>
    <t>DNV-TRC - 95</t>
  </si>
  <si>
    <t>IIEE-SJ - 1</t>
  </si>
  <si>
    <t>Alamo Tirante 3 X 3" x mt 2,25"</t>
  </si>
  <si>
    <t>IIEE-SJ - 201004</t>
  </si>
  <si>
    <t>Placa MDF 3 mm 160x213</t>
  </si>
  <si>
    <t>Hierro Torcionado  8mm. Acindar" x 12 mts"</t>
  </si>
  <si>
    <t>Clavos Punta Paris 2";INSTITUTO DE INVESTIGACIONES ECONÓMICAS Y ESTADÍSTICAS SJ"</t>
  </si>
  <si>
    <t>IIEE-SJ - 202004</t>
  </si>
  <si>
    <t>Perfiles de hierro L- 8x6 mts.-(1x1x1/8)</t>
  </si>
  <si>
    <t>Cemento aprobado con envase x 50 Kg.  Loma Negra""</t>
  </si>
  <si>
    <t>Cemento blanco bolsa de 42 Kg. Pingüino""</t>
  </si>
  <si>
    <t>IIEE-SJ - 204004</t>
  </si>
  <si>
    <t xml:space="preserve">Adhesivo p/cerámico impermeable–Bolsa x 30 Kg. </t>
  </si>
  <si>
    <t>IIEE-SJ - 204005</t>
  </si>
  <si>
    <t>Yeso blanco tuyango/Selenita</t>
  </si>
  <si>
    <t>LADRILLO RECOCIDO</t>
  </si>
  <si>
    <t>LADRILLON 1°</t>
  </si>
  <si>
    <t>IIEE-SJ - 205003</t>
  </si>
  <si>
    <t>Ladrillo ceramico para Losa 12,5 cm x unid. Chirino""</t>
  </si>
  <si>
    <t>IIEE-SJ - 205004</t>
  </si>
  <si>
    <t>Block de Hormigon 20 x 20 x 40</t>
  </si>
  <si>
    <t>IIEE-SJ - 205005</t>
  </si>
  <si>
    <t>Vigueta Pretensada S3 x ML Chirino""</t>
  </si>
  <si>
    <t>IIEE-SJ - 206003</t>
  </si>
  <si>
    <t>Membrana 4 mm c/aluminio tipo”Emapi”</t>
  </si>
  <si>
    <t>IIEE-SJ - 206004</t>
  </si>
  <si>
    <t>Pomeca</t>
  </si>
  <si>
    <t>IIEE-SJ - 207002</t>
  </si>
  <si>
    <t>Pintura al látex p/ exterior x 20 lts – “Alba”</t>
  </si>
  <si>
    <t>IIEE-SJ - 207003</t>
  </si>
  <si>
    <t>Pintura al latex para interior env 20lts Alba""</t>
  </si>
  <si>
    <t>IIEE-SJ - 207004</t>
  </si>
  <si>
    <t>Enduído plastico (al agua para exteriores)x 4 lts,</t>
  </si>
  <si>
    <t>Caño de Acero Semipesado 3/4";INSTITUTO DE INVESTIGACIONES ECONÓMICAS Y ESTADÍSTICAS SJ"</t>
  </si>
  <si>
    <t>Tomacorriente de Embutir c/tapa tipo Exul""</t>
  </si>
  <si>
    <t>IIEE-SJ - 209005</t>
  </si>
  <si>
    <t>Tablero metálico de 10 módulos</t>
  </si>
  <si>
    <t>IIEE-SJ - 209006</t>
  </si>
  <si>
    <t>Caja metálica rectangular</t>
  </si>
  <si>
    <t>IIEE-SJ - 209007</t>
  </si>
  <si>
    <t>Llave de embutir punto y toma</t>
  </si>
  <si>
    <t>Caño Negro c/expoxi de 3/4";INSTITUTO DE INVESTIGACIONES ECONÓMICAS Y ESTADÍSTICAS SJ"</t>
  </si>
  <si>
    <t>Llave de Bronce 3/4 Fv (paso)"</t>
  </si>
  <si>
    <t>Llave de gas con roseta de 1/2";INSTITUTO DE INVESTIGACIONES ECONÓMICAS Y ESTADÍSTICAS SJ"</t>
  </si>
  <si>
    <t>Alamo Tabla 1 X 4" "</t>
  </si>
  <si>
    <t>IIEE-SJ - 211006</t>
  </si>
  <si>
    <t>Marcos de chapa Nº 18 con puerta placa  en mdf liso 75x2,04 mts.</t>
  </si>
  <si>
    <t>IIEE-SJ - 211007</t>
  </si>
  <si>
    <t>Marcos de chapa Nº 18 con puerta placa  en madera 75x2,04 mts.</t>
  </si>
  <si>
    <t>IIEE-SJ - 211008</t>
  </si>
  <si>
    <t xml:space="preserve">Ventana de aluminio- corrediza  1,20x1,10 mts. con vidrio de 3 o 4 mm completa </t>
  </si>
  <si>
    <t>IIEE-SJ - 211009</t>
  </si>
  <si>
    <t xml:space="preserve">Ventana de aluminio de apertura con vidrio 3 o 4 mm  1,20x1,10 mts completa </t>
  </si>
  <si>
    <t>IIEE-SJ - 212003</t>
  </si>
  <si>
    <t>Nafta Comun</t>
  </si>
  <si>
    <t>Materia Granular p/sub-base bajo 3";INSTITUTO DE INVESTIGACIONES ECONÓMICAS Y ESTADÍSTICAS SJ"</t>
  </si>
  <si>
    <t>Materia Granular p/base bajo 2";INSTITUTO DE INVESTIGACIONES ECONÓMICAS Y ESTADÍSTICAS SJ"</t>
  </si>
  <si>
    <t>IIEE-SJ - 215001</t>
  </si>
  <si>
    <t>Defensas c/agujeros p/fijacion a poste a 3,810m y/o 1,905 e=3,2(7,62 m.util)</t>
  </si>
  <si>
    <t>IIEE-SJ - 215002</t>
  </si>
  <si>
    <t>Defensas de largo medio e=2,5 (7,62 m.util)</t>
  </si>
  <si>
    <t>IIEE-SJ - 215003</t>
  </si>
  <si>
    <t>Defensas c/agujeros p/fijacion a poste a 3,810m y/o 1,905 e=3,2(3,81 m.util)</t>
  </si>
  <si>
    <t>IIEE-SJ - 220001</t>
  </si>
  <si>
    <t>Señ.Vert. tipo c/sop. y bul.de alumin c/chapa alum.p/señal / vertical, espesor 4 mm</t>
  </si>
  <si>
    <t>IIEE-SJ - 220002</t>
  </si>
  <si>
    <t>Papel reflec. Señ/vert. reflec term x 42 mts.</t>
  </si>
  <si>
    <t>IIEE-SJ - 220003</t>
  </si>
  <si>
    <t>Microesferas de vidrio</t>
  </si>
  <si>
    <t>Caño PVC  k10 DE 1/2";INSTITUTO DE INVESTIGACIONES ECONÓMICAS Y ESTADÍSTICAS SJ"</t>
  </si>
  <si>
    <t>Acople Rapido 1/2";INSTITUTO DE INVESTIGACIONES ECONÓMICAS Y ESTADÍSTICAS SJ"</t>
  </si>
  <si>
    <t>IIEE-SJ - 221004</t>
  </si>
  <si>
    <t>Caño Plomo pesado 1/2";INSTITUTO DE INVESTIGACIONES ECONÓMICAS Y ESTADÍSTICAS SJ"</t>
  </si>
  <si>
    <t>IIEE-SJ - 221005</t>
  </si>
  <si>
    <t>Acople para Plomo PVC 1/2";INSTITUTO DE INVESTIGACIONES ECONÓMICAS Y ESTADÍSTICAS SJ"</t>
  </si>
  <si>
    <t>IIEE-SJ - 223003</t>
  </si>
  <si>
    <t>Lampara de NA de 150 W</t>
  </si>
  <si>
    <t>IIEE-SJ - Dólar</t>
  </si>
  <si>
    <t>Dólar</t>
  </si>
  <si>
    <t>INDEC-IPIB 24222-1</t>
  </si>
  <si>
    <t>Pinturas, barnices y lacas</t>
  </si>
  <si>
    <t>INDEC-IPIB 26993-1</t>
  </si>
  <si>
    <t xml:space="preserve"> Productos aislantes</t>
  </si>
  <si>
    <t>INDEC-IPIB 27101-1</t>
  </si>
  <si>
    <t>Hierros y aceros en formas básicas (Incluye: Ferroaleaciones, Palanquillas, Chapas de acero laminadas en caliente, Chapas de acero laminadas en frío, Flejes de hierro, Hojalata, Alambrones de hierro, Hierros redondos, Perfiles de hierro, Barras de hierro y acero, Alambres de hierro, Tubos de acero y Caños de hierro galvanizado)</t>
  </si>
  <si>
    <t>INDEC-IPIB 2915-1</t>
  </si>
  <si>
    <t>Equipos de elevación y manipulación</t>
  </si>
  <si>
    <t>INDEC-IPIB 30-1</t>
  </si>
  <si>
    <t>Máquinas de oficina e informática (Importado)</t>
  </si>
  <si>
    <t>INDEC-IPIB 31-1</t>
  </si>
  <si>
    <t>Máquinas y aparatos eléctricos (Importado)</t>
  </si>
  <si>
    <t>INDEC-IPIB 331-1</t>
  </si>
  <si>
    <t xml:space="preserve">Equipos para medicina e instrumentos de medición </t>
  </si>
  <si>
    <t>INDEC-IPIB 3312-1</t>
  </si>
  <si>
    <t>Instrumentos de medición de servicios domiciliarios</t>
  </si>
  <si>
    <t>INDEC-IPIM 2412</t>
  </si>
  <si>
    <t>Abonos y fertilizantes</t>
  </si>
  <si>
    <t>INDEC-IPIM 2421</t>
  </si>
  <si>
    <t>Insecticidas y plaguicidas</t>
  </si>
  <si>
    <t>INDEC-IPIM 343</t>
  </si>
  <si>
    <t>Repuestos para automotores</t>
  </si>
  <si>
    <t>INDEC-IPP 201-1</t>
  </si>
  <si>
    <t>Maderas aserradas</t>
  </si>
  <si>
    <t>INDEC-IPP 222-1</t>
  </si>
  <si>
    <t>Artículos de librería</t>
  </si>
  <si>
    <t>INDEC-IPP 2695-1</t>
  </si>
  <si>
    <t>INDEC-IPP 26951-1</t>
  </si>
  <si>
    <t>Hormigones</t>
  </si>
  <si>
    <t>INDEC-IPP 26953-1</t>
  </si>
  <si>
    <t>Artículos pretensados</t>
  </si>
  <si>
    <t>INDEC-IPP 27101-1</t>
  </si>
  <si>
    <t>INDEC-IPP 27101-412221</t>
  </si>
  <si>
    <t>Flejes de hierro</t>
  </si>
  <si>
    <t>INDEC-IPP 281-1</t>
  </si>
  <si>
    <t>Productos metálicos estructurales. recipientes y generadores de vapor</t>
  </si>
  <si>
    <t>INDEC-IPP 28932-1</t>
  </si>
  <si>
    <t>Herramientas de mano y sus accesorios</t>
  </si>
  <si>
    <t>INDEC-IPP 29193-1</t>
  </si>
  <si>
    <t>Máquinas para envasar productos líquidos y cremosos</t>
  </si>
  <si>
    <t>INDEC-PRFV 1-1</t>
  </si>
  <si>
    <t>Tubería de PRFV, diámetro menor o igual a 500 mm</t>
  </si>
  <si>
    <t>INDEC-PRFV 1-2</t>
  </si>
  <si>
    <t>Tubería de PRFV, diámetro mayor de 500mm y menor o  igual a 1200 mm</t>
  </si>
  <si>
    <t>INDEC-PRFV 1-3</t>
  </si>
  <si>
    <t>Tubería de PRFV, diámetros mayores de 1200 mm</t>
  </si>
  <si>
    <t>INDEC-SIPIM 23-1</t>
  </si>
  <si>
    <t>Productos refinados del petróleo</t>
  </si>
  <si>
    <t>INDEC-SIPIM 26-2</t>
  </si>
  <si>
    <t>Productos de minerales no metálicos</t>
  </si>
  <si>
    <t>INDEC-SIPIM 2694-3</t>
  </si>
  <si>
    <t>Cemento y cal</t>
  </si>
  <si>
    <t>INDEC-SIPIM 27-10</t>
  </si>
  <si>
    <t>Productos metálicos básicos</t>
  </si>
  <si>
    <t>INDEC-SIPIM 271-11</t>
  </si>
  <si>
    <t>Productos de minerales ferrosos en formas básicas</t>
  </si>
  <si>
    <t>INDEC-SIPIM 271-5</t>
  </si>
  <si>
    <t>INDEC-SIPIM 272-12</t>
  </si>
  <si>
    <t>Productos de minerales no ferrosos en formas básicas</t>
  </si>
  <si>
    <t>INDEC-SIPIM 27241530-17</t>
  </si>
  <si>
    <t>Productos básicos de aluminio</t>
  </si>
  <si>
    <t>INDEC-SIPIM 272-6</t>
  </si>
  <si>
    <t>INDEC-SIPIM 273-8</t>
  </si>
  <si>
    <t>Productos de fundición</t>
  </si>
  <si>
    <t>INDEC-SIPIM 27-4</t>
  </si>
  <si>
    <t>Productos Metálicos básicos</t>
  </si>
  <si>
    <t>INDEC-SIPIM 29-13</t>
  </si>
  <si>
    <t>Máquinas y Equipos</t>
  </si>
  <si>
    <t>INDEC-SIPIM 31-14</t>
  </si>
  <si>
    <t>Máquinas y aparatos eléctricos</t>
  </si>
  <si>
    <t>INDEC-SIPIM 313-9</t>
  </si>
  <si>
    <t>Conductores Eléctricos</t>
  </si>
  <si>
    <t>TNAA - Bco Nación</t>
  </si>
  <si>
    <t>Costo Financiero</t>
  </si>
  <si>
    <t>TNAA - Bco Nación - Mes</t>
  </si>
  <si>
    <t>Costo Financiero - Mensual</t>
  </si>
  <si>
    <t>UVI</t>
  </si>
  <si>
    <t>Unidad de Vivienda</t>
  </si>
  <si>
    <t>IIEE-SJ - 208002</t>
  </si>
  <si>
    <t>DIRECCIÓN PROVINCIAL RED DE GAS</t>
  </si>
  <si>
    <t>1</t>
  </si>
  <si>
    <t>2</t>
  </si>
  <si>
    <t>3</t>
  </si>
  <si>
    <t>4</t>
  </si>
  <si>
    <t>5</t>
  </si>
  <si>
    <t>6</t>
  </si>
  <si>
    <t>7</t>
  </si>
  <si>
    <t>8</t>
  </si>
  <si>
    <t>9</t>
  </si>
  <si>
    <t>10</t>
  </si>
  <si>
    <t>11</t>
  </si>
  <si>
    <t>12</t>
  </si>
  <si>
    <t>13</t>
  </si>
  <si>
    <t>14</t>
  </si>
  <si>
    <t>15</t>
  </si>
  <si>
    <t>16</t>
  </si>
  <si>
    <t>17</t>
  </si>
  <si>
    <t>Esc La Capilla (JINZ 2) / Centro Educativo de Nivel Secundario (C.E.N.S.) Calingasta /  Unidad Educativa Nº 22/ Unidad Educativa Adultos (UEPA) MOVIL Nº 13</t>
  </si>
  <si>
    <t xml:space="preserve">Colegio Secundario de Barreal </t>
  </si>
  <si>
    <t>Colegio Secundario de Tamberías / Esc Remedios Escalada de San Martín (JINZ 24)</t>
  </si>
  <si>
    <t>Escuela 12 de octubre</t>
  </si>
  <si>
    <t>Escuela Albergue Teniente Coronel Álvarez Condarco</t>
  </si>
  <si>
    <t>Escuela Batalla de Chacabuco</t>
  </si>
  <si>
    <t>Escuela Batalla de Maipú / Escuela Técnica de Capacitación laboral Remedios de San Martin</t>
  </si>
  <si>
    <t>Escuela Benito Juárez (JINZ 25)</t>
  </si>
  <si>
    <t>Escuela Clotilde Guillén de Rezzano  (JINZ 25)</t>
  </si>
  <si>
    <t>Escuela de Educación Especial (EEE) Múltiple de Calingasta</t>
  </si>
  <si>
    <t>Escuela Francisco Javier Muñiz (JINZ 24)</t>
  </si>
  <si>
    <t>Escuela Jorge Newbery (JINZ 2)</t>
  </si>
  <si>
    <t>Escuela José Clemente Sarmiento</t>
  </si>
  <si>
    <t>Escuela Juan Pedro Esnaola ( JINZ 2)</t>
  </si>
  <si>
    <t>Escuela Luis Pasteur</t>
  </si>
  <si>
    <t>Escuela Martín Gil (JINZ 24)</t>
  </si>
  <si>
    <t>Escuela Saturnino María de Laspiur ( JINZ 25)</t>
  </si>
  <si>
    <t>Escuela Saturnino S. Aráoz / Unidad Educativa para Adultos (UEPA) Movil Nº 7.</t>
  </si>
  <si>
    <t>Escuela Técnica General Manuel Savio</t>
  </si>
  <si>
    <t>Departamento CALINGASTA</t>
  </si>
  <si>
    <t>18</t>
  </si>
  <si>
    <t>19</t>
  </si>
  <si>
    <t>CONCURSO DE PRECIOS N°:</t>
  </si>
  <si>
    <t>MANTENIMIENTO CALINGASTA- SECTOR 1.B</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</si>
</sst>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quot;$&quot;\ * #,##0.00_-;\-&quot;$&quot;\ * #,##0.00_-;_-&quot;$&quot;\ * &quot;-&quot;??_-;_-@_-"/>
    <numFmt numFmtId="43" formatCode="_-* #,##0.00_-;\-* #,##0.00_-;_-* &quot;-&quot;??_-;_-@_-"/>
    <numFmt numFmtId="164" formatCode="_-* #,##0.00\ _€_-;\-* #,##0.00\ _€_-;_-* &quot;-&quot;??\ _€_-;_-@_-"/>
    <numFmt numFmtId="165" formatCode="_-&quot;$&quot;* #,##0.00_-;\-&quot;$&quot;* #,##0.00_-;_-&quot;$&quot;* &quot;-&quot;??_-;_-@_-"/>
    <numFmt numFmtId="166" formatCode="_ &quot;$&quot;\ * #,##0.00_ ;_ &quot;$&quot;\ * \-#,##0.00_ ;_ &quot;$&quot;\ * &quot;-&quot;??_ ;_ @_ "/>
    <numFmt numFmtId="167" formatCode="0.0000%"/>
    <numFmt numFmtId="168" formatCode="#,"/>
    <numFmt numFmtId="169" formatCode="#,#00"/>
    <numFmt numFmtId="170" formatCode="#.##000"/>
    <numFmt numFmtId="171" formatCode="\$#,#00"/>
    <numFmt numFmtId="172" formatCode="#,#00\ &quot;dias corridos&quot;"/>
    <numFmt numFmtId="173" formatCode="0.000%"/>
    <numFmt numFmtId="174" formatCode="&quot;Mes &quot;#,#00\ "/>
    <numFmt numFmtId="175" formatCode="_ * #,##0.00_ ;_ * \-#,##0.00_ ;_ * &quot;-&quot;??_ ;_ @_ "/>
    <numFmt numFmtId="176" formatCode="_(* #,##0.00_);_(* \(#,##0.00\);_(* &quot;-&quot;??_);_(@_)"/>
    <numFmt numFmtId="177" formatCode="0000"/>
    <numFmt numFmtId="178" formatCode="&quot;$&quot;\ #,##0.00"/>
    <numFmt numFmtId="179" formatCode="_ &quot;$&quot;\ * #,##0.00_ ;_ &quot;$&quot;\ * \-#,##0.00_ ;_ @_ "/>
    <numFmt numFmtId="180" formatCode="_-&quot;$&quot;* #,##0.00_-;\-&quot;$&quot;* #,##0.00_-;_-@_-"/>
    <numFmt numFmtId="181" formatCode="_ [$€-2]\ * #,##0.00_ ;_ [$€-2]\ * \-#,##0.00_ ;_ [$€-2]\ * &quot;-&quot;??_ "/>
    <numFmt numFmtId="182" formatCode="d\-mmmm\-yyyy"/>
    <numFmt numFmtId="183" formatCode="&quot;$&quot;#,##0_);\(&quot;$&quot;#,##0\)"/>
    <numFmt numFmtId="184" formatCode="&quot;$&quot;\ #,##0.00;&quot;$&quot;\ \-#,##0.00"/>
    <numFmt numFmtId="185" formatCode="&quot;$&quot;\ #,##0;&quot;$&quot;\ \-#,##0"/>
    <numFmt numFmtId="186" formatCode="#,##0.0"/>
    <numFmt numFmtId="187" formatCode="0.000"/>
    <numFmt numFmtId="188" formatCode="_-* #,##0.000_-;\-* #,##0.000_-;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sz val="8"/>
      <name val="Arial"/>
      <family val="2"/>
    </font>
    <font>
      <b/>
      <sz val="10"/>
      <name val="Arial"/>
      <family val="2"/>
    </font>
    <font>
      <sz val="9"/>
      <name val="Arial"/>
      <family val="2"/>
    </font>
    <font>
      <b/>
      <sz val="12"/>
      <name val="Arial"/>
      <family val="2"/>
    </font>
    <font>
      <b/>
      <sz val="16"/>
      <name val="Arial"/>
      <family val="2"/>
    </font>
    <font>
      <sz val="10"/>
      <name val="Arial"/>
      <family val="2"/>
    </font>
    <font>
      <b/>
      <sz val="9"/>
      <name val="Arial"/>
      <family val="2"/>
    </font>
    <font>
      <sz val="11"/>
      <name val="Tahoma"/>
      <family val="2"/>
    </font>
    <font>
      <sz val="12"/>
      <name val="Arial"/>
      <family val="2"/>
    </font>
    <font>
      <sz val="1"/>
      <color indexed="8"/>
      <name val="Courier"/>
      <family val="3"/>
    </font>
    <font>
      <b/>
      <sz val="1"/>
      <color indexed="8"/>
      <name val="Courier"/>
      <family val="3"/>
    </font>
    <font>
      <sz val="10"/>
      <name val="Courier"/>
      <family val="3"/>
    </font>
    <font>
      <sz val="12"/>
      <name val="Times New Roman"/>
      <family val="1"/>
    </font>
    <font>
      <sz val="11"/>
      <color indexed="8"/>
      <name val="Calibri"/>
      <family val="2"/>
    </font>
    <font>
      <sz val="11"/>
      <name val="Calibri"/>
      <family val="2"/>
      <scheme val="minor"/>
    </font>
    <font>
      <sz val="11"/>
      <color theme="3"/>
      <name val="Calibri"/>
      <family val="2"/>
      <scheme val="minor"/>
    </font>
    <font>
      <sz val="9"/>
      <color indexed="10"/>
      <name val="Arial"/>
      <family val="2"/>
    </font>
    <font>
      <sz val="9"/>
      <color indexed="81"/>
      <name val="Tahoma"/>
      <family val="2"/>
    </font>
    <font>
      <b/>
      <sz val="10"/>
      <color theme="0"/>
      <name val="Arial"/>
      <family val="2"/>
    </font>
    <font>
      <b/>
      <sz val="18"/>
      <name val="Arial"/>
      <family val="2"/>
    </font>
    <font>
      <i/>
      <sz val="1"/>
      <color indexed="8"/>
      <name val="Courier"/>
      <family val="3"/>
    </font>
    <font>
      <sz val="10"/>
      <color indexed="8"/>
      <name val="Arial"/>
      <family val="2"/>
    </font>
    <font>
      <sz val="11"/>
      <color theme="1"/>
      <name val="Calibri"/>
      <family val="2"/>
    </font>
    <font>
      <sz val="10"/>
      <color rgb="FF000000"/>
      <name val="Times New Roman"/>
      <family val="1"/>
    </font>
    <font>
      <sz val="10"/>
      <color theme="1"/>
      <name val="Arial"/>
      <family val="2"/>
    </font>
    <font>
      <sz val="18"/>
      <color theme="1"/>
      <name val="Calibri"/>
      <family val="2"/>
      <scheme val="minor"/>
    </font>
    <font>
      <sz val="10"/>
      <color theme="0"/>
      <name val="Arial"/>
      <family val="2"/>
    </font>
    <font>
      <b/>
      <sz val="11"/>
      <name val="Arial"/>
      <family val="2"/>
    </font>
    <font>
      <b/>
      <sz val="11"/>
      <color rgb="FFFF0000"/>
      <name val="Arial"/>
      <family val="2"/>
    </font>
    <font>
      <sz val="11"/>
      <name val="Arial"/>
      <family val="2"/>
    </font>
    <font>
      <sz val="11"/>
      <color rgb="FFFF0000"/>
      <name val="Arial"/>
      <family val="2"/>
    </font>
    <font>
      <sz val="8"/>
      <name val="Arial"/>
      <family val="2"/>
    </font>
    <font>
      <sz val="9"/>
      <color rgb="FFFF0000"/>
      <name val="Arial"/>
      <family val="2"/>
    </font>
    <font>
      <sz val="12"/>
      <color theme="1"/>
      <name val="Calibri"/>
      <family val="2"/>
      <scheme val="minor"/>
    </font>
    <font>
      <sz val="14"/>
      <color rgb="FFFF0000"/>
      <name val="Arial"/>
      <family val="2"/>
    </font>
    <font>
      <sz val="16"/>
      <color theme="1"/>
      <name val="Calibri"/>
      <family val="2"/>
      <scheme val="minor"/>
    </font>
    <font>
      <u/>
      <sz val="11"/>
      <color theme="10"/>
      <name val="Calibri"/>
      <family val="2"/>
    </font>
    <font>
      <sz val="20"/>
      <color theme="4"/>
      <name val="Calibri"/>
      <family val="2"/>
      <scheme val="minor"/>
    </font>
    <font>
      <b/>
      <sz val="16"/>
      <color theme="5" tint="-0.249977111117893"/>
      <name val="Calibri"/>
      <family val="2"/>
      <scheme val="minor"/>
    </font>
    <font>
      <sz val="11"/>
      <name val="Times New Roman"/>
      <family val="1"/>
    </font>
    <font>
      <sz val="11"/>
      <name val="Calibri"/>
      <family val="2"/>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theme="2" tint="-0.249977111117893"/>
        <bgColor indexed="64"/>
      </patternFill>
    </fill>
  </fills>
  <borders count="50">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s>
  <cellStyleXfs count="84">
    <xf numFmtId="0" fontId="0" fillId="0" borderId="0"/>
    <xf numFmtId="9" fontId="6" fillId="0" borderId="0" applyFont="0" applyFill="0" applyBorder="0" applyAlignment="0" applyProtection="0"/>
    <xf numFmtId="165" fontId="15" fillId="0" borderId="0" applyFont="0" applyFill="0" applyBorder="0" applyAlignment="0" applyProtection="0"/>
    <xf numFmtId="0" fontId="5" fillId="0" borderId="0"/>
    <xf numFmtId="9" fontId="5" fillId="0" borderId="0" applyFont="0" applyFill="0" applyBorder="0" applyAlignment="0" applyProtection="0"/>
    <xf numFmtId="0" fontId="7" fillId="0" borderId="0"/>
    <xf numFmtId="0" fontId="17" fillId="0" borderId="0"/>
    <xf numFmtId="0" fontId="7" fillId="0" borderId="0"/>
    <xf numFmtId="0" fontId="19" fillId="0" borderId="0">
      <protection locked="0"/>
    </xf>
    <xf numFmtId="168" fontId="20" fillId="0" borderId="0">
      <protection locked="0"/>
    </xf>
    <xf numFmtId="168" fontId="20" fillId="0" borderId="0">
      <protection locked="0"/>
    </xf>
    <xf numFmtId="0" fontId="7" fillId="0" borderId="0" applyFont="0" applyFill="0" applyBorder="0" applyAlignment="0" applyProtection="0"/>
    <xf numFmtId="169" fontId="19" fillId="0" borderId="0">
      <protection locked="0"/>
    </xf>
    <xf numFmtId="170" fontId="19" fillId="0" borderId="0">
      <protection locked="0"/>
    </xf>
    <xf numFmtId="171" fontId="19" fillId="0" borderId="0">
      <protection locked="0"/>
    </xf>
    <xf numFmtId="0" fontId="21" fillId="0" borderId="0"/>
    <xf numFmtId="9" fontId="4" fillId="0" borderId="0" applyFont="0" applyFill="0" applyBorder="0" applyAlignment="0" applyProtection="0"/>
    <xf numFmtId="4" fontId="22" fillId="0" borderId="0" applyFont="0" applyFill="0" applyBorder="0" applyAlignment="0" applyProtection="0"/>
    <xf numFmtId="3" fontId="22" fillId="0" borderId="0" applyFont="0" applyFill="0" applyBorder="0" applyAlignment="0" applyProtection="0"/>
    <xf numFmtId="0" fontId="3" fillId="0" borderId="0"/>
    <xf numFmtId="0" fontId="7" fillId="0" borderId="0"/>
    <xf numFmtId="43" fontId="7" fillId="0" borderId="0" applyFont="0" applyFill="0" applyBorder="0" applyAlignment="0" applyProtection="0"/>
    <xf numFmtId="175" fontId="23"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175" fontId="7" fillId="0" borderId="0" applyFon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181" fontId="7" fillId="0" borderId="0" applyFont="0" applyFill="0" applyBorder="0" applyAlignment="0" applyProtection="0"/>
    <xf numFmtId="0" fontId="19" fillId="0" borderId="0">
      <protection locked="0"/>
    </xf>
    <xf numFmtId="0" fontId="19" fillId="0" borderId="0">
      <protection locked="0"/>
    </xf>
    <xf numFmtId="0" fontId="30" fillId="0" borderId="0">
      <protection locked="0"/>
    </xf>
    <xf numFmtId="0" fontId="19" fillId="0" borderId="0">
      <protection locked="0"/>
    </xf>
    <xf numFmtId="0" fontId="19" fillId="0" borderId="0">
      <protection locked="0"/>
    </xf>
    <xf numFmtId="0" fontId="19" fillId="0" borderId="0">
      <protection locked="0"/>
    </xf>
    <xf numFmtId="0" fontId="30" fillId="0" borderId="0">
      <protection locked="0"/>
    </xf>
    <xf numFmtId="182" fontId="7" fillId="0" borderId="0" applyFill="0" applyBorder="0" applyAlignment="0" applyProtection="0"/>
    <xf numFmtId="2" fontId="7" fillId="0" borderId="0" applyFill="0" applyBorder="0" applyAlignment="0" applyProtection="0"/>
    <xf numFmtId="175" fontId="23" fillId="0" borderId="0" applyFont="0" applyFill="0" applyBorder="0" applyAlignment="0" applyProtection="0"/>
    <xf numFmtId="164" fontId="7" fillId="0" borderId="0" applyFont="0" applyFill="0" applyBorder="0" applyAlignment="0" applyProtection="0"/>
    <xf numFmtId="175" fontId="23" fillId="0" borderId="0" applyFont="0" applyFill="0" applyBorder="0" applyAlignment="0" applyProtection="0"/>
    <xf numFmtId="43" fontId="2" fillId="0" borderId="0" applyFont="0" applyFill="0" applyBorder="0" applyAlignment="0" applyProtection="0"/>
    <xf numFmtId="166" fontId="23" fillId="0" borderId="0" applyFont="0" applyFill="0" applyBorder="0" applyAlignment="0" applyProtection="0"/>
    <xf numFmtId="165" fontId="7" fillId="0" borderId="0" applyFont="0" applyFill="0" applyBorder="0" applyAlignment="0" applyProtection="0"/>
    <xf numFmtId="165" fontId="2" fillId="0" borderId="0" applyFont="0" applyFill="0" applyBorder="0" applyAlignment="0" applyProtection="0"/>
    <xf numFmtId="166" fontId="31" fillId="0" borderId="0" applyFont="0" applyFill="0" applyBorder="0" applyAlignment="0" applyProtection="0"/>
    <xf numFmtId="166" fontId="7" fillId="0" borderId="0" applyFont="0" applyFill="0" applyBorder="0" applyAlignment="0" applyProtection="0"/>
    <xf numFmtId="165" fontId="2" fillId="0" borderId="0" applyFont="0" applyFill="0" applyBorder="0" applyAlignment="0" applyProtection="0"/>
    <xf numFmtId="183" fontId="7" fillId="0" borderId="0" applyFill="0" applyBorder="0" applyAlignment="0" applyProtection="0"/>
    <xf numFmtId="184" fontId="7" fillId="0" borderId="0" applyFill="0" applyBorder="0" applyAlignment="0" applyProtection="0"/>
    <xf numFmtId="185" fontId="7" fillId="0" borderId="0" applyFill="0" applyBorder="0" applyAlignment="0" applyProtection="0"/>
    <xf numFmtId="0" fontId="7" fillId="0" borderId="0"/>
    <xf numFmtId="0" fontId="2" fillId="0" borderId="0"/>
    <xf numFmtId="0" fontId="2" fillId="0" borderId="0"/>
    <xf numFmtId="0" fontId="32" fillId="0" borderId="0"/>
    <xf numFmtId="0" fontId="33" fillId="0" borderId="0"/>
    <xf numFmtId="0" fontId="32" fillId="0" borderId="0"/>
    <xf numFmtId="0" fontId="7" fillId="0" borderId="0"/>
    <xf numFmtId="0" fontId="34" fillId="0" borderId="0"/>
    <xf numFmtId="0" fontId="7" fillId="0" borderId="0"/>
    <xf numFmtId="0" fontId="7" fillId="0" borderId="0"/>
    <xf numFmtId="0" fontId="2" fillId="0" borderId="0"/>
    <xf numFmtId="0" fontId="2" fillId="0" borderId="0"/>
    <xf numFmtId="0" fontId="34" fillId="0" borderId="0"/>
    <xf numFmtId="0" fontId="2" fillId="0" borderId="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6" fontId="7" fillId="0" borderId="0" applyFill="0" applyBorder="0" applyAlignment="0" applyProtection="0"/>
    <xf numFmtId="3" fontId="7" fillId="0" borderId="0" applyFill="0" applyBorder="0" applyAlignment="0" applyProtection="0"/>
    <xf numFmtId="0" fontId="7" fillId="0" borderId="3" applyNumberFormat="0" applyFill="0" applyAlignment="0" applyProtection="0"/>
    <xf numFmtId="0" fontId="1" fillId="0" borderId="0"/>
    <xf numFmtId="0" fontId="1" fillId="0" borderId="0"/>
    <xf numFmtId="0" fontId="46" fillId="0" borderId="0" applyNumberFormat="0" applyFill="0" applyBorder="0" applyAlignment="0" applyProtection="0">
      <alignment vertical="top"/>
      <protection locked="0"/>
    </xf>
  </cellStyleXfs>
  <cellXfs count="472">
    <xf numFmtId="0" fontId="0" fillId="0" borderId="0" xfId="0"/>
    <xf numFmtId="0" fontId="5" fillId="0" borderId="0" xfId="3"/>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9" fillId="0" borderId="0" xfId="0" applyFont="1" applyAlignment="1" applyProtection="1">
      <alignment vertical="center"/>
      <protection hidden="1"/>
    </xf>
    <xf numFmtId="0" fontId="7" fillId="0" borderId="0" xfId="7" applyAlignment="1" applyProtection="1">
      <alignment vertical="center"/>
      <protection hidden="1"/>
    </xf>
    <xf numFmtId="165" fontId="7" fillId="0" borderId="0" xfId="0" applyNumberFormat="1" applyFont="1" applyAlignment="1" applyProtection="1">
      <alignment vertical="center"/>
      <protection hidden="1"/>
    </xf>
    <xf numFmtId="0" fontId="14" fillId="0" borderId="0" xfId="0" applyFont="1" applyAlignment="1" applyProtection="1">
      <alignment vertical="center"/>
      <protection hidden="1"/>
    </xf>
    <xf numFmtId="0" fontId="12" fillId="0" borderId="0" xfId="7" applyFont="1" applyAlignment="1" applyProtection="1">
      <alignment vertical="center"/>
      <protection hidden="1"/>
    </xf>
    <xf numFmtId="165" fontId="12" fillId="0" borderId="0" xfId="7" applyNumberFormat="1" applyFont="1" applyAlignment="1" applyProtection="1">
      <alignment vertical="center"/>
      <protection hidden="1"/>
    </xf>
    <xf numFmtId="0" fontId="0" fillId="0" borderId="9" xfId="0" applyBorder="1" applyAlignment="1" applyProtection="1">
      <alignment vertical="center"/>
      <protection hidden="1"/>
    </xf>
    <xf numFmtId="0" fontId="13" fillId="0" borderId="0" xfId="7" applyFont="1" applyAlignment="1" applyProtection="1">
      <alignment vertical="center"/>
      <protection hidden="1"/>
    </xf>
    <xf numFmtId="0" fontId="18" fillId="0" borderId="0" xfId="7" applyFont="1" applyAlignment="1" applyProtection="1">
      <alignment vertical="center"/>
      <protection hidden="1"/>
    </xf>
    <xf numFmtId="167" fontId="7" fillId="0" borderId="9" xfId="1" applyNumberFormat="1" applyFont="1" applyFill="1" applyBorder="1" applyAlignment="1" applyProtection="1">
      <alignment vertical="center"/>
      <protection hidden="1"/>
    </xf>
    <xf numFmtId="167" fontId="11" fillId="0" borderId="9" xfId="1" applyNumberFormat="1" applyFont="1" applyFill="1" applyBorder="1" applyAlignment="1" applyProtection="1">
      <alignment vertical="center"/>
      <protection hidden="1"/>
    </xf>
    <xf numFmtId="0" fontId="16" fillId="0" borderId="10" xfId="7" applyFont="1" applyBorder="1" applyAlignment="1" applyProtection="1">
      <alignment horizontal="center" vertical="center"/>
      <protection hidden="1"/>
    </xf>
    <xf numFmtId="0" fontId="16" fillId="0" borderId="12" xfId="7" applyFont="1" applyBorder="1" applyAlignment="1" applyProtection="1">
      <alignment horizontal="center" vertical="center"/>
      <protection hidden="1"/>
    </xf>
    <xf numFmtId="0" fontId="12" fillId="0" borderId="12" xfId="7" applyFont="1" applyBorder="1" applyAlignment="1" applyProtection="1">
      <alignment vertical="center"/>
      <protection hidden="1"/>
    </xf>
    <xf numFmtId="9" fontId="12" fillId="0" borderId="9" xfId="7" applyNumberFormat="1" applyFont="1" applyBorder="1" applyAlignment="1" applyProtection="1">
      <alignment vertical="center"/>
      <protection hidden="1"/>
    </xf>
    <xf numFmtId="9" fontId="12" fillId="0" borderId="12" xfId="16" applyFont="1" applyFill="1" applyBorder="1" applyAlignment="1" applyProtection="1">
      <alignment vertical="center"/>
      <protection hidden="1"/>
    </xf>
    <xf numFmtId="10" fontId="12" fillId="0" borderId="0" xfId="16" applyNumberFormat="1" applyFont="1" applyFill="1" applyBorder="1" applyAlignment="1" applyProtection="1">
      <alignment vertical="center"/>
      <protection hidden="1"/>
    </xf>
    <xf numFmtId="0" fontId="12" fillId="0" borderId="0" xfId="7" applyFont="1" applyAlignment="1" applyProtection="1">
      <alignment horizontal="right" vertical="center"/>
      <protection hidden="1"/>
    </xf>
    <xf numFmtId="174" fontId="11" fillId="0" borderId="9" xfId="7" applyNumberFormat="1" applyFont="1" applyBorder="1" applyAlignment="1" applyProtection="1">
      <alignment horizontal="center" vertical="center"/>
      <protection hidden="1"/>
    </xf>
    <xf numFmtId="0" fontId="11" fillId="0" borderId="11" xfId="7" applyFont="1" applyBorder="1" applyAlignment="1" applyProtection="1">
      <alignment horizontal="center" vertical="center" wrapText="1"/>
      <protection hidden="1"/>
    </xf>
    <xf numFmtId="174" fontId="11" fillId="0" borderId="11" xfId="7" applyNumberFormat="1" applyFont="1" applyBorder="1" applyAlignment="1" applyProtection="1">
      <alignment horizontal="center" vertical="center"/>
      <protection hidden="1"/>
    </xf>
    <xf numFmtId="166" fontId="7" fillId="0" borderId="0" xfId="7" applyNumberFormat="1" applyAlignment="1" applyProtection="1">
      <alignment vertical="center"/>
      <protection hidden="1"/>
    </xf>
    <xf numFmtId="0" fontId="7" fillId="0" borderId="9" xfId="7" applyBorder="1" applyAlignment="1" applyProtection="1">
      <alignment horizontal="right" vertical="center"/>
      <protection hidden="1"/>
    </xf>
    <xf numFmtId="10" fontId="7" fillId="0" borderId="9" xfId="16" applyNumberFormat="1" applyFont="1" applyFill="1" applyBorder="1" applyAlignment="1" applyProtection="1">
      <alignment vertical="center"/>
      <protection hidden="1"/>
    </xf>
    <xf numFmtId="0" fontId="7" fillId="0" borderId="0" xfId="7" applyAlignment="1" applyProtection="1">
      <alignment horizontal="center" vertical="center"/>
      <protection hidden="1"/>
    </xf>
    <xf numFmtId="0" fontId="7" fillId="0" borderId="0" xfId="7" applyAlignment="1" applyProtection="1">
      <alignment horizontal="right" vertical="center"/>
      <protection hidden="1"/>
    </xf>
    <xf numFmtId="165" fontId="7" fillId="0" borderId="11" xfId="7" applyNumberFormat="1" applyBorder="1" applyAlignment="1" applyProtection="1">
      <alignment vertical="center"/>
      <protection hidden="1"/>
    </xf>
    <xf numFmtId="0" fontId="12" fillId="0" borderId="0" xfId="7" applyFont="1" applyAlignment="1">
      <alignment horizontal="left" vertical="center"/>
    </xf>
    <xf numFmtId="0" fontId="24" fillId="0" borderId="0" xfId="19" applyFont="1" applyAlignment="1">
      <alignment vertical="center"/>
    </xf>
    <xf numFmtId="2" fontId="16" fillId="0" borderId="0" xfId="7" applyNumberFormat="1" applyFont="1" applyAlignment="1">
      <alignment horizontal="center" vertical="center"/>
    </xf>
    <xf numFmtId="2" fontId="16" fillId="0" borderId="0" xfId="7" applyNumberFormat="1" applyFont="1" applyAlignment="1">
      <alignment vertical="center"/>
    </xf>
    <xf numFmtId="0" fontId="12" fillId="0" borderId="0" xfId="7" applyFont="1" applyAlignment="1">
      <alignment horizontal="center" vertical="center"/>
    </xf>
    <xf numFmtId="0" fontId="25" fillId="0" borderId="0" xfId="19" applyFont="1" applyAlignment="1">
      <alignment vertical="center"/>
    </xf>
    <xf numFmtId="49" fontId="24" fillId="0" borderId="0" xfId="19" applyNumberFormat="1" applyFont="1" applyAlignment="1">
      <alignment horizontal="center" vertical="center"/>
    </xf>
    <xf numFmtId="0" fontId="16" fillId="0" borderId="0" xfId="7" applyFont="1" applyAlignment="1">
      <alignment horizontal="center" vertical="center"/>
    </xf>
    <xf numFmtId="0" fontId="16" fillId="0" borderId="0" xfId="7" applyFont="1" applyAlignment="1" applyProtection="1">
      <alignment horizontal="left" vertical="center"/>
      <protection hidden="1"/>
    </xf>
    <xf numFmtId="0" fontId="24" fillId="0" borderId="0" xfId="19" applyFont="1" applyAlignment="1">
      <alignment horizontal="center" vertical="center"/>
    </xf>
    <xf numFmtId="0" fontId="12" fillId="0" borderId="0" xfId="7" applyFont="1" applyAlignment="1">
      <alignment vertical="center"/>
    </xf>
    <xf numFmtId="0" fontId="16" fillId="0" borderId="0" xfId="7" applyFont="1" applyAlignment="1">
      <alignment vertical="center"/>
    </xf>
    <xf numFmtId="16" fontId="12" fillId="0" borderId="0" xfId="7" applyNumberFormat="1" applyFont="1" applyAlignment="1">
      <alignment horizontal="center" vertical="center"/>
    </xf>
    <xf numFmtId="0" fontId="26" fillId="0" borderId="0" xfId="7" applyFont="1" applyAlignment="1">
      <alignment horizontal="center" vertical="center"/>
    </xf>
    <xf numFmtId="0" fontId="11" fillId="0" borderId="0" xfId="7" applyFont="1" applyAlignment="1" applyProtection="1">
      <alignment horizontal="center" vertical="center" wrapText="1"/>
      <protection hidden="1"/>
    </xf>
    <xf numFmtId="167" fontId="7" fillId="0" borderId="0" xfId="16" applyNumberFormat="1" applyFont="1" applyFill="1" applyBorder="1" applyAlignment="1" applyProtection="1">
      <alignment vertical="center"/>
      <protection hidden="1"/>
    </xf>
    <xf numFmtId="167" fontId="11" fillId="0" borderId="0" xfId="16" applyNumberFormat="1" applyFont="1" applyFill="1" applyBorder="1" applyAlignment="1" applyProtection="1">
      <alignment vertical="center"/>
      <protection hidden="1"/>
    </xf>
    <xf numFmtId="0" fontId="7" fillId="0" borderId="9" xfId="7" applyBorder="1" applyAlignment="1" applyProtection="1">
      <alignment horizontal="center" vertical="center"/>
      <protection hidden="1"/>
    </xf>
    <xf numFmtId="167" fontId="11" fillId="0" borderId="9" xfId="16" applyNumberFormat="1" applyFont="1" applyFill="1" applyBorder="1" applyAlignment="1" applyProtection="1">
      <alignment vertical="center"/>
      <protection hidden="1"/>
    </xf>
    <xf numFmtId="0" fontId="11" fillId="0" borderId="14" xfId="7" applyFont="1" applyBorder="1" applyAlignment="1" applyProtection="1">
      <alignment horizontal="center" vertical="center"/>
      <protection hidden="1"/>
    </xf>
    <xf numFmtId="0" fontId="11" fillId="0" borderId="16" xfId="7" applyFont="1" applyBorder="1" applyAlignment="1" applyProtection="1">
      <alignment horizontal="center" vertical="center" wrapText="1"/>
      <protection hidden="1"/>
    </xf>
    <xf numFmtId="0" fontId="11" fillId="0" borderId="16" xfId="7" applyFont="1" applyBorder="1" applyAlignment="1" applyProtection="1">
      <alignment vertical="center"/>
      <protection hidden="1"/>
    </xf>
    <xf numFmtId="174" fontId="11" fillId="0" borderId="14" xfId="7" applyNumberFormat="1" applyFont="1" applyBorder="1" applyAlignment="1" applyProtection="1">
      <alignment horizontal="center" vertical="center"/>
      <protection hidden="1"/>
    </xf>
    <xf numFmtId="167" fontId="11" fillId="0" borderId="17" xfId="1" applyNumberFormat="1" applyFont="1" applyFill="1" applyBorder="1" applyAlignment="1" applyProtection="1">
      <alignment vertical="center"/>
      <protection hidden="1"/>
    </xf>
    <xf numFmtId="10" fontId="0" fillId="0" borderId="0" xfId="0" applyNumberFormat="1" applyAlignment="1" applyProtection="1">
      <alignment vertical="center"/>
      <protection hidden="1"/>
    </xf>
    <xf numFmtId="0" fontId="7" fillId="0" borderId="9"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0" fillId="0" borderId="14" xfId="0" applyBorder="1" applyAlignment="1" applyProtection="1">
      <alignment vertical="center"/>
      <protection hidden="1"/>
    </xf>
    <xf numFmtId="173" fontId="11" fillId="0" borderId="16" xfId="1" applyNumberFormat="1" applyFont="1" applyFill="1" applyBorder="1" applyAlignment="1" applyProtection="1">
      <alignment vertical="center"/>
      <protection hidden="1"/>
    </xf>
    <xf numFmtId="177" fontId="24" fillId="0" borderId="0" xfId="19" applyNumberFormat="1" applyFont="1" applyAlignment="1">
      <alignment horizontal="center" vertical="center"/>
    </xf>
    <xf numFmtId="0" fontId="16" fillId="0" borderId="0" xfId="0" applyFont="1" applyAlignment="1">
      <alignment vertical="center"/>
    </xf>
    <xf numFmtId="0" fontId="12" fillId="0" borderId="0" xfId="0" applyFont="1" applyAlignment="1">
      <alignment vertical="center"/>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vertical="center"/>
    </xf>
    <xf numFmtId="2" fontId="12" fillId="0" borderId="9" xfId="0" applyNumberFormat="1" applyFont="1" applyBorder="1" applyAlignment="1">
      <alignment vertical="center"/>
    </xf>
    <xf numFmtId="0" fontId="11" fillId="0" borderId="14" xfId="0" applyFont="1" applyBorder="1" applyAlignment="1">
      <alignment horizontal="center" vertical="center" wrapText="1"/>
    </xf>
    <xf numFmtId="0" fontId="7" fillId="0" borderId="11" xfId="0" applyFont="1" applyBorder="1" applyAlignment="1">
      <alignment horizontal="left" vertical="center"/>
    </xf>
    <xf numFmtId="0" fontId="11" fillId="0" borderId="0" xfId="0" applyFont="1" applyAlignment="1">
      <alignment vertical="center"/>
    </xf>
    <xf numFmtId="0" fontId="7" fillId="0" borderId="0" xfId="0" applyFont="1" applyAlignment="1">
      <alignment vertical="center"/>
    </xf>
    <xf numFmtId="0" fontId="16" fillId="0" borderId="9" xfId="7" applyFont="1" applyBorder="1" applyAlignment="1" applyProtection="1">
      <alignment horizontal="center" vertical="center" wrapText="1"/>
      <protection hidden="1"/>
    </xf>
    <xf numFmtId="0" fontId="7" fillId="0" borderId="0" xfId="0" applyFont="1" applyAlignment="1">
      <alignment horizontal="center" vertical="center"/>
    </xf>
    <xf numFmtId="180" fontId="11" fillId="0" borderId="9" xfId="2" applyNumberFormat="1" applyFont="1" applyFill="1" applyBorder="1" applyAlignment="1" applyProtection="1">
      <alignment vertical="center"/>
      <protection hidden="1"/>
    </xf>
    <xf numFmtId="180" fontId="7" fillId="0" borderId="9" xfId="2" applyNumberFormat="1" applyFont="1" applyFill="1" applyBorder="1" applyAlignment="1" applyProtection="1">
      <alignment vertical="center"/>
      <protection hidden="1"/>
    </xf>
    <xf numFmtId="0" fontId="11" fillId="0" borderId="0" xfId="0" applyFont="1" applyAlignment="1">
      <alignment horizontal="center" vertical="center"/>
    </xf>
    <xf numFmtId="0" fontId="0" fillId="0" borderId="0" xfId="0" applyAlignment="1" applyProtection="1">
      <alignment vertical="center"/>
      <protection locked="0"/>
    </xf>
    <xf numFmtId="0" fontId="7" fillId="0" borderId="0" xfId="7" applyAlignment="1" applyProtection="1">
      <alignment vertical="center"/>
      <protection locked="0"/>
    </xf>
    <xf numFmtId="0" fontId="12" fillId="0" borderId="0" xfId="7" applyFont="1" applyAlignment="1" applyProtection="1">
      <alignment vertical="center"/>
      <protection locked="0"/>
    </xf>
    <xf numFmtId="0" fontId="11" fillId="0" borderId="0" xfId="7" applyFont="1" applyAlignment="1">
      <alignment vertical="center"/>
    </xf>
    <xf numFmtId="0" fontId="7" fillId="0" borderId="0" xfId="7" applyAlignment="1">
      <alignment vertical="center"/>
    </xf>
    <xf numFmtId="0" fontId="11" fillId="3" borderId="0" xfId="0" applyFont="1" applyFill="1" applyAlignment="1">
      <alignment vertical="center"/>
    </xf>
    <xf numFmtId="0" fontId="11" fillId="0" borderId="0" xfId="7" applyFont="1" applyAlignment="1">
      <alignment vertical="center" shrinkToFit="1"/>
    </xf>
    <xf numFmtId="0" fontId="11" fillId="3" borderId="0" xfId="7" applyFont="1" applyFill="1" applyAlignment="1">
      <alignment vertical="center" shrinkToFit="1"/>
    </xf>
    <xf numFmtId="49" fontId="7" fillId="3" borderId="0" xfId="7" quotePrefix="1" applyNumberFormat="1" applyFill="1" applyAlignment="1">
      <alignment horizontal="center" vertical="center"/>
    </xf>
    <xf numFmtId="165" fontId="11" fillId="3" borderId="0" xfId="7" applyNumberFormat="1" applyFont="1" applyFill="1" applyAlignment="1">
      <alignment horizontal="center" vertical="center"/>
    </xf>
    <xf numFmtId="9" fontId="7" fillId="3" borderId="0" xfId="1" applyFont="1" applyFill="1" applyBorder="1" applyAlignment="1" applyProtection="1">
      <alignment horizontal="center" vertical="center"/>
    </xf>
    <xf numFmtId="14" fontId="7" fillId="3" borderId="0" xfId="7" applyNumberFormat="1" applyFill="1" applyAlignment="1">
      <alignment horizontal="center" vertical="center"/>
    </xf>
    <xf numFmtId="172" fontId="7" fillId="3" borderId="0" xfId="7" applyNumberFormat="1" applyFill="1" applyAlignment="1">
      <alignment horizontal="center" vertical="center"/>
    </xf>
    <xf numFmtId="172" fontId="7" fillId="0" borderId="0" xfId="7" applyNumberFormat="1" applyAlignment="1">
      <alignment horizontal="center" vertical="center"/>
    </xf>
    <xf numFmtId="0" fontId="7" fillId="0" borderId="11" xfId="0" applyFont="1" applyBorder="1" applyAlignment="1">
      <alignment vertical="center"/>
    </xf>
    <xf numFmtId="2" fontId="7" fillId="2" borderId="9" xfId="0" applyNumberFormat="1" applyFont="1" applyFill="1" applyBorder="1" applyAlignment="1" applyProtection="1">
      <alignment vertical="center"/>
      <protection locked="0"/>
    </xf>
    <xf numFmtId="4" fontId="7" fillId="2" borderId="9" xfId="0" applyNumberFormat="1" applyFont="1" applyFill="1" applyBorder="1" applyAlignment="1" applyProtection="1">
      <alignment vertical="center"/>
      <protection locked="0"/>
    </xf>
    <xf numFmtId="0" fontId="13"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vertical="center" wrapText="1"/>
    </xf>
    <xf numFmtId="0" fontId="18" fillId="0" borderId="0" xfId="0" applyFont="1" applyAlignment="1">
      <alignment horizontal="center" vertical="center" wrapText="1"/>
    </xf>
    <xf numFmtId="179" fontId="12" fillId="0" borderId="9" xfId="49" applyNumberFormat="1" applyFont="1" applyFill="1" applyBorder="1" applyAlignment="1" applyProtection="1">
      <alignment vertical="center"/>
    </xf>
    <xf numFmtId="0" fontId="7" fillId="0" borderId="11" xfId="6" applyFont="1" applyBorder="1" applyAlignment="1" applyProtection="1">
      <alignment horizontal="left" vertical="center"/>
      <protection locked="0"/>
    </xf>
    <xf numFmtId="10" fontId="7" fillId="0" borderId="16" xfId="1" applyNumberFormat="1" applyFont="1" applyFill="1" applyBorder="1" applyAlignment="1" applyProtection="1">
      <alignment horizontal="left" vertical="center"/>
      <protection locked="0"/>
    </xf>
    <xf numFmtId="165" fontId="7" fillId="0" borderId="9" xfId="49" applyFont="1" applyFill="1" applyBorder="1" applyAlignment="1" applyProtection="1">
      <alignment vertical="center"/>
      <protection hidden="1"/>
    </xf>
    <xf numFmtId="0" fontId="7" fillId="0" borderId="16" xfId="6" applyFont="1" applyBorder="1" applyAlignment="1" applyProtection="1">
      <alignment horizontal="left" vertical="center"/>
      <protection locked="0"/>
    </xf>
    <xf numFmtId="165" fontId="7" fillId="0" borderId="9" xfId="0" applyNumberFormat="1" applyFont="1" applyBorder="1" applyAlignment="1" applyProtection="1">
      <alignment vertical="center"/>
      <protection locked="0"/>
    </xf>
    <xf numFmtId="9" fontId="7" fillId="0" borderId="0" xfId="1" applyFont="1" applyFill="1" applyAlignment="1" applyProtection="1">
      <alignment vertical="center"/>
    </xf>
    <xf numFmtId="0" fontId="11" fillId="0" borderId="14" xfId="0" applyFont="1" applyBorder="1" applyAlignment="1">
      <alignment horizontal="center" vertical="center"/>
    </xf>
    <xf numFmtId="0" fontId="11" fillId="0" borderId="9" xfId="0" applyFont="1" applyBorder="1" applyAlignment="1">
      <alignment horizontal="center" vertical="center" wrapText="1"/>
    </xf>
    <xf numFmtId="49" fontId="7" fillId="0" borderId="0" xfId="0" applyNumberFormat="1" applyFont="1" applyAlignment="1">
      <alignment vertical="center"/>
    </xf>
    <xf numFmtId="49" fontId="11" fillId="0" borderId="0" xfId="0" applyNumberFormat="1" applyFont="1" applyAlignment="1">
      <alignment vertical="center"/>
    </xf>
    <xf numFmtId="49" fontId="11" fillId="0" borderId="0" xfId="7" applyNumberFormat="1" applyFont="1" applyAlignment="1">
      <alignment vertical="center" shrinkToFit="1"/>
    </xf>
    <xf numFmtId="49" fontId="7" fillId="0" borderId="0" xfId="7" applyNumberFormat="1" applyAlignment="1">
      <alignment vertical="center"/>
    </xf>
    <xf numFmtId="49" fontId="11" fillId="0" borderId="0" xfId="0" applyNumberFormat="1" applyFont="1" applyAlignment="1">
      <alignment horizontal="right" vertical="center"/>
    </xf>
    <xf numFmtId="49" fontId="11" fillId="0" borderId="14"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0" fontId="11" fillId="0" borderId="0" xfId="0" applyFont="1" applyAlignment="1">
      <alignment horizontal="center" vertical="center" wrapText="1"/>
    </xf>
    <xf numFmtId="0" fontId="7" fillId="0" borderId="9" xfId="0" applyFont="1" applyBorder="1" applyAlignment="1">
      <alignment horizontal="center" vertical="center"/>
    </xf>
    <xf numFmtId="0" fontId="18" fillId="0" borderId="0" xfId="0" applyFont="1" applyAlignment="1">
      <alignment wrapText="1"/>
    </xf>
    <xf numFmtId="0" fontId="13"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3" fillId="0" borderId="0" xfId="7" applyFont="1" applyAlignment="1">
      <alignment vertical="center"/>
    </xf>
    <xf numFmtId="0" fontId="13" fillId="0" borderId="0" xfId="7" applyFont="1" applyAlignment="1">
      <alignment vertical="center" shrinkToFit="1"/>
    </xf>
    <xf numFmtId="0" fontId="13" fillId="0" borderId="0" xfId="7" applyFont="1" applyAlignment="1">
      <alignment horizontal="left" vertical="center" shrinkToFit="1"/>
    </xf>
    <xf numFmtId="0" fontId="18" fillId="0" borderId="0" xfId="7" applyFont="1" applyAlignment="1">
      <alignment vertical="center"/>
    </xf>
    <xf numFmtId="0" fontId="18" fillId="0" borderId="0" xfId="7" quotePrefix="1" applyFont="1" applyAlignment="1">
      <alignment horizontal="center" vertical="center"/>
    </xf>
    <xf numFmtId="0" fontId="18" fillId="0" borderId="0" xfId="7" applyFont="1" applyAlignment="1">
      <alignment horizontal="left" vertical="center"/>
    </xf>
    <xf numFmtId="165" fontId="13" fillId="0" borderId="0" xfId="7" applyNumberFormat="1" applyFont="1" applyAlignment="1">
      <alignment horizontal="center" vertical="center"/>
    </xf>
    <xf numFmtId="9" fontId="18" fillId="0" borderId="0" xfId="1" applyFont="1" applyFill="1" applyBorder="1" applyAlignment="1" applyProtection="1">
      <alignment horizontal="center" vertical="center"/>
    </xf>
    <xf numFmtId="14" fontId="18" fillId="0" borderId="0" xfId="7" applyNumberFormat="1" applyFont="1" applyAlignment="1">
      <alignment horizontal="center" vertical="center"/>
    </xf>
    <xf numFmtId="172" fontId="18" fillId="0" borderId="0" xfId="7" applyNumberFormat="1" applyFont="1" applyAlignment="1">
      <alignment horizontal="center" vertical="center"/>
    </xf>
    <xf numFmtId="165" fontId="18" fillId="0" borderId="0" xfId="7" applyNumberFormat="1" applyFont="1" applyAlignment="1">
      <alignment horizontal="center" vertical="center"/>
    </xf>
    <xf numFmtId="0" fontId="14" fillId="0" borderId="11" xfId="0" applyFont="1" applyBorder="1" applyAlignment="1">
      <alignment horizontal="centerContinuous" vertical="center"/>
    </xf>
    <xf numFmtId="0" fontId="14" fillId="0" borderId="14" xfId="0" applyFont="1" applyBorder="1" applyAlignment="1">
      <alignment horizontal="centerContinuous" vertical="center"/>
    </xf>
    <xf numFmtId="0" fontId="0" fillId="0" borderId="14" xfId="0" applyBorder="1" applyAlignment="1">
      <alignment horizontal="centerContinuous" vertical="center"/>
    </xf>
    <xf numFmtId="0" fontId="14" fillId="0" borderId="16" xfId="0" applyFont="1" applyBorder="1" applyAlignment="1">
      <alignment horizontal="centerContinuous" vertical="center"/>
    </xf>
    <xf numFmtId="0" fontId="11" fillId="0" borderId="16" xfId="0" applyFont="1" applyBorder="1" applyAlignment="1">
      <alignment horizontal="center" vertical="center" wrapText="1"/>
    </xf>
    <xf numFmtId="4" fontId="7" fillId="0" borderId="9" xfId="0" applyNumberFormat="1" applyFont="1" applyBorder="1" applyAlignment="1">
      <alignment horizontal="center" vertical="center"/>
    </xf>
    <xf numFmtId="2" fontId="7" fillId="0" borderId="11" xfId="0" applyNumberFormat="1" applyFont="1" applyBorder="1" applyAlignment="1">
      <alignment horizontal="right" vertical="center" indent="1"/>
    </xf>
    <xf numFmtId="179" fontId="7" fillId="0" borderId="9" xfId="2" applyNumberFormat="1" applyFont="1" applyFill="1" applyBorder="1" applyAlignment="1" applyProtection="1">
      <alignment vertical="center"/>
    </xf>
    <xf numFmtId="167" fontId="7" fillId="0" borderId="9" xfId="1" applyNumberFormat="1" applyFont="1" applyFill="1" applyBorder="1" applyAlignment="1" applyProtection="1">
      <alignment vertical="center"/>
    </xf>
    <xf numFmtId="0" fontId="7" fillId="0" borderId="14" xfId="0" applyFont="1" applyBorder="1" applyAlignment="1">
      <alignment horizontal="left" vertical="center"/>
    </xf>
    <xf numFmtId="0" fontId="12" fillId="0" borderId="18" xfId="0" applyFont="1" applyBorder="1" applyAlignment="1">
      <alignment horizontal="center" vertical="center"/>
    </xf>
    <xf numFmtId="0" fontId="11" fillId="0" borderId="18" xfId="0" applyFont="1" applyBorder="1" applyAlignment="1">
      <alignment horizontal="center" vertical="center"/>
    </xf>
    <xf numFmtId="165" fontId="28" fillId="0" borderId="19" xfId="0" applyNumberFormat="1" applyFont="1" applyBorder="1" applyAlignment="1">
      <alignment vertical="center"/>
    </xf>
    <xf numFmtId="165" fontId="28" fillId="0" borderId="9" xfId="0" applyNumberFormat="1" applyFont="1" applyBorder="1" applyAlignment="1">
      <alignment vertical="center"/>
    </xf>
    <xf numFmtId="167" fontId="11" fillId="0" borderId="9" xfId="1" applyNumberFormat="1" applyFont="1" applyFill="1" applyBorder="1" applyAlignment="1" applyProtection="1">
      <alignment vertical="center"/>
    </xf>
    <xf numFmtId="165" fontId="0" fillId="0" borderId="0" xfId="0" applyNumberFormat="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left" vertical="center"/>
    </xf>
    <xf numFmtId="0" fontId="13" fillId="0" borderId="3" xfId="0" applyFont="1" applyBorder="1" applyAlignment="1">
      <alignment horizontal="left" vertical="center"/>
    </xf>
    <xf numFmtId="0" fontId="11" fillId="0" borderId="3" xfId="0" applyFont="1" applyBorder="1" applyAlignment="1">
      <alignment horizontal="right" vertical="center"/>
    </xf>
    <xf numFmtId="0" fontId="0" fillId="0" borderId="3" xfId="0" applyBorder="1" applyAlignment="1">
      <alignment vertical="center"/>
    </xf>
    <xf numFmtId="0" fontId="11" fillId="0" borderId="3" xfId="0" applyFont="1" applyBorder="1" applyAlignment="1">
      <alignment vertical="center"/>
    </xf>
    <xf numFmtId="165" fontId="11" fillId="0" borderId="4" xfId="0" applyNumberFormat="1" applyFont="1" applyBorder="1" applyAlignment="1">
      <alignment vertical="center"/>
    </xf>
    <xf numFmtId="166" fontId="11" fillId="0" borderId="0" xfId="0" applyNumberFormat="1" applyFont="1" applyAlignment="1">
      <alignment horizontal="right" vertical="center"/>
    </xf>
    <xf numFmtId="0" fontId="11" fillId="0" borderId="5" xfId="0" applyFont="1" applyBorder="1" applyAlignment="1">
      <alignment horizontal="center" vertical="center"/>
    </xf>
    <xf numFmtId="10" fontId="11" fillId="0" borderId="0" xfId="0" applyNumberFormat="1" applyFont="1" applyAlignment="1">
      <alignment horizontal="left" vertical="center"/>
    </xf>
    <xf numFmtId="10" fontId="11" fillId="0" borderId="0" xfId="0" applyNumberFormat="1" applyFont="1" applyAlignment="1">
      <alignment horizontal="right" vertical="center"/>
    </xf>
    <xf numFmtId="10" fontId="0" fillId="0" borderId="0" xfId="1" applyNumberFormat="1" applyFont="1" applyFill="1" applyBorder="1" applyAlignment="1" applyProtection="1">
      <alignment vertical="center"/>
    </xf>
    <xf numFmtId="165" fontId="11" fillId="0" borderId="1" xfId="0" applyNumberFormat="1" applyFont="1" applyBorder="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0" fontId="11" fillId="0" borderId="6" xfId="0" applyFont="1" applyBorder="1" applyAlignment="1">
      <alignment horizontal="center" vertical="center"/>
    </xf>
    <xf numFmtId="10" fontId="11" fillId="0" borderId="7" xfId="0" applyNumberFormat="1" applyFont="1" applyBorder="1" applyAlignment="1">
      <alignment horizontal="left" vertical="center"/>
    </xf>
    <xf numFmtId="10" fontId="11" fillId="0" borderId="7" xfId="0" applyNumberFormat="1" applyFont="1" applyBorder="1" applyAlignment="1">
      <alignment horizontal="right" vertical="center"/>
    </xf>
    <xf numFmtId="10" fontId="0" fillId="0" borderId="7" xfId="1" applyNumberFormat="1" applyFont="1" applyFill="1" applyBorder="1" applyAlignment="1" applyProtection="1">
      <alignment vertical="center"/>
    </xf>
    <xf numFmtId="0" fontId="11" fillId="0" borderId="7" xfId="0" applyFont="1" applyBorder="1" applyAlignment="1">
      <alignment vertical="center"/>
    </xf>
    <xf numFmtId="0" fontId="0" fillId="0" borderId="7" xfId="0" applyBorder="1" applyAlignment="1">
      <alignment vertical="center"/>
    </xf>
    <xf numFmtId="165" fontId="11" fillId="0" borderId="8" xfId="0" applyNumberFormat="1" applyFont="1" applyBorder="1" applyAlignment="1">
      <alignment vertical="center"/>
    </xf>
    <xf numFmtId="0" fontId="13" fillId="0" borderId="0" xfId="0" applyFont="1" applyAlignment="1">
      <alignment horizontal="right" vertical="center"/>
    </xf>
    <xf numFmtId="165" fontId="11" fillId="0" borderId="0" xfId="0" applyNumberFormat="1" applyFont="1" applyAlignment="1">
      <alignment vertical="center"/>
    </xf>
    <xf numFmtId="0" fontId="9" fillId="0" borderId="0" xfId="0" applyFont="1" applyAlignment="1">
      <alignment horizontal="left" vertical="center"/>
    </xf>
    <xf numFmtId="0" fontId="0" fillId="0" borderId="0" xfId="0" applyAlignment="1">
      <alignment horizontal="right" vertical="center"/>
    </xf>
    <xf numFmtId="2" fontId="7" fillId="0" borderId="0" xfId="0" applyNumberFormat="1" applyFont="1" applyAlignment="1">
      <alignment vertical="center"/>
    </xf>
    <xf numFmtId="0" fontId="7" fillId="3" borderId="9" xfId="0" applyFont="1" applyFill="1" applyBorder="1" applyAlignment="1">
      <alignment vertical="center"/>
    </xf>
    <xf numFmtId="4" fontId="7" fillId="0" borderId="0" xfId="0" applyNumberFormat="1" applyFont="1" applyAlignment="1">
      <alignment vertical="center"/>
    </xf>
    <xf numFmtId="0" fontId="11" fillId="2" borderId="0" xfId="7" applyFont="1" applyFill="1" applyAlignment="1" applyProtection="1">
      <alignment horizontal="center" vertical="center"/>
      <protection locked="0"/>
    </xf>
    <xf numFmtId="10" fontId="7" fillId="2" borderId="0" xfId="1" applyNumberFormat="1" applyFont="1" applyFill="1" applyBorder="1" applyAlignment="1" applyProtection="1">
      <alignment horizontal="center" vertical="center"/>
      <protection locked="0"/>
    </xf>
    <xf numFmtId="0" fontId="10" fillId="0" borderId="0" xfId="7" applyFont="1" applyAlignment="1">
      <alignment vertical="center"/>
    </xf>
    <xf numFmtId="0" fontId="10" fillId="0" borderId="0" xfId="7" applyFont="1" applyAlignment="1">
      <alignment horizontal="center" vertical="center"/>
    </xf>
    <xf numFmtId="0" fontId="8" fillId="0" borderId="0" xfId="7" applyFont="1" applyAlignment="1">
      <alignment vertical="center"/>
    </xf>
    <xf numFmtId="0" fontId="8" fillId="0" borderId="0" xfId="7" applyFont="1" applyAlignment="1">
      <alignment horizontal="center" vertical="center"/>
    </xf>
    <xf numFmtId="0" fontId="8" fillId="4" borderId="0" xfId="7" applyFont="1" applyFill="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7" fillId="0" borderId="9" xfId="0" applyFont="1" applyBorder="1" applyAlignment="1">
      <alignment vertical="center"/>
    </xf>
    <xf numFmtId="0" fontId="11" fillId="0" borderId="0" xfId="0" applyFont="1" applyAlignment="1">
      <alignment horizontal="right" vertical="center"/>
    </xf>
    <xf numFmtId="10" fontId="7" fillId="2" borderId="0" xfId="1" applyNumberFormat="1" applyFont="1" applyFill="1" applyBorder="1" applyAlignment="1" applyProtection="1">
      <alignment horizontal="center" vertical="center"/>
    </xf>
    <xf numFmtId="0" fontId="13" fillId="0" borderId="0" xfId="0" applyFont="1" applyAlignment="1">
      <alignment vertical="center" wrapText="1"/>
    </xf>
    <xf numFmtId="0" fontId="11" fillId="0" borderId="0" xfId="0" applyFont="1" applyAlignment="1">
      <alignment vertical="center" wrapText="1"/>
    </xf>
    <xf numFmtId="0" fontId="36" fillId="0" borderId="18" xfId="0" applyFont="1" applyBorder="1" applyAlignment="1">
      <alignment vertical="center"/>
    </xf>
    <xf numFmtId="49" fontId="37" fillId="0" borderId="24" xfId="0" applyNumberFormat="1" applyFont="1" applyBorder="1" applyAlignment="1">
      <alignment horizontal="center"/>
    </xf>
    <xf numFmtId="49" fontId="37" fillId="0" borderId="25" xfId="0" applyNumberFormat="1" applyFont="1" applyBorder="1" applyAlignment="1">
      <alignment horizontal="center"/>
    </xf>
    <xf numFmtId="49" fontId="37" fillId="0" borderId="26" xfId="0" applyNumberFormat="1" applyFont="1" applyBorder="1" applyAlignment="1">
      <alignment horizontal="center"/>
    </xf>
    <xf numFmtId="49" fontId="37" fillId="0" borderId="27" xfId="0" applyNumberFormat="1" applyFont="1" applyBorder="1" applyAlignment="1">
      <alignment horizontal="center"/>
    </xf>
    <xf numFmtId="49" fontId="37" fillId="5" borderId="26" xfId="0" applyNumberFormat="1" applyFont="1" applyFill="1" applyBorder="1" applyAlignment="1">
      <alignment horizontal="center"/>
    </xf>
    <xf numFmtId="49" fontId="37" fillId="5" borderId="28" xfId="0" applyNumberFormat="1" applyFont="1" applyFill="1" applyBorder="1" applyAlignment="1">
      <alignment horizontal="center"/>
    </xf>
    <xf numFmtId="49" fontId="37" fillId="5" borderId="24" xfId="0" applyNumberFormat="1" applyFont="1" applyFill="1" applyBorder="1" applyAlignment="1">
      <alignment horizontal="center"/>
    </xf>
    <xf numFmtId="49" fontId="37" fillId="5" borderId="27" xfId="0" applyNumberFormat="1" applyFont="1" applyFill="1" applyBorder="1" applyAlignment="1">
      <alignment horizontal="center"/>
    </xf>
    <xf numFmtId="49" fontId="37" fillId="0" borderId="30" xfId="0" applyNumberFormat="1" applyFont="1" applyBorder="1" applyAlignment="1">
      <alignment horizontal="center"/>
    </xf>
    <xf numFmtId="49" fontId="37" fillId="0" borderId="31" xfId="0" applyNumberFormat="1" applyFont="1" applyBorder="1" applyAlignment="1">
      <alignment horizontal="center"/>
    </xf>
    <xf numFmtId="49" fontId="37" fillId="5" borderId="31" xfId="0" applyNumberFormat="1" applyFont="1" applyFill="1" applyBorder="1" applyAlignment="1">
      <alignment horizontal="center"/>
    </xf>
    <xf numFmtId="49" fontId="37" fillId="5" borderId="25" xfId="0" applyNumberFormat="1" applyFont="1" applyFill="1" applyBorder="1" applyAlignment="1">
      <alignment horizontal="center"/>
    </xf>
    <xf numFmtId="49" fontId="37" fillId="5" borderId="32" xfId="0" applyNumberFormat="1" applyFont="1" applyFill="1" applyBorder="1" applyAlignment="1">
      <alignment horizontal="center"/>
    </xf>
    <xf numFmtId="0" fontId="37" fillId="0" borderId="29" xfId="0" applyFont="1" applyBorder="1" applyAlignment="1">
      <alignment horizontal="left"/>
    </xf>
    <xf numFmtId="0" fontId="37" fillId="0" borderId="25" xfId="0" applyFont="1" applyBorder="1" applyAlignment="1">
      <alignment horizontal="left"/>
    </xf>
    <xf numFmtId="0" fontId="39" fillId="0" borderId="26" xfId="0" applyFont="1" applyBorder="1"/>
    <xf numFmtId="0" fontId="37" fillId="0" borderId="26" xfId="0" applyFont="1" applyBorder="1"/>
    <xf numFmtId="0" fontId="39" fillId="0" borderId="25" xfId="0" applyFont="1" applyBorder="1"/>
    <xf numFmtId="0" fontId="39" fillId="5" borderId="26" xfId="0" applyFont="1" applyFill="1" applyBorder="1" applyAlignment="1">
      <alignment vertical="center"/>
    </xf>
    <xf numFmtId="0" fontId="37" fillId="0" borderId="27" xfId="0" applyFont="1" applyBorder="1"/>
    <xf numFmtId="2" fontId="37" fillId="0" borderId="26" xfId="0" applyNumberFormat="1" applyFont="1" applyBorder="1"/>
    <xf numFmtId="0" fontId="37" fillId="0" borderId="26" xfId="0" applyFont="1" applyBorder="1" applyAlignment="1">
      <alignment horizontal="left"/>
    </xf>
    <xf numFmtId="0" fontId="39" fillId="0" borderId="26" xfId="0" quotePrefix="1" applyFont="1" applyBorder="1" applyAlignment="1">
      <alignment horizontal="left"/>
    </xf>
    <xf numFmtId="0" fontId="39" fillId="0" borderId="26" xfId="0" applyFont="1" applyBorder="1" applyAlignment="1">
      <alignment horizontal="left"/>
    </xf>
    <xf numFmtId="0" fontId="39" fillId="5" borderId="26" xfId="0" applyFont="1" applyFill="1" applyBorder="1" applyAlignment="1">
      <alignment horizontal="left"/>
    </xf>
    <xf numFmtId="2" fontId="39" fillId="5" borderId="26" xfId="0" applyNumberFormat="1" applyFont="1" applyFill="1" applyBorder="1" applyAlignment="1">
      <alignment horizontal="left"/>
    </xf>
    <xf numFmtId="2" fontId="39" fillId="0" borderId="26" xfId="0" quotePrefix="1" applyNumberFormat="1" applyFont="1" applyBorder="1" applyAlignment="1">
      <alignment horizontal="left"/>
    </xf>
    <xf numFmtId="0" fontId="39" fillId="5" borderId="26" xfId="0" quotePrefix="1" applyFont="1" applyFill="1" applyBorder="1" applyAlignment="1">
      <alignment horizontal="left"/>
    </xf>
    <xf numFmtId="2" fontId="37" fillId="0" borderId="27" xfId="0" applyNumberFormat="1" applyFont="1" applyBorder="1"/>
    <xf numFmtId="2" fontId="37" fillId="5" borderId="26" xfId="0" applyNumberFormat="1" applyFont="1" applyFill="1" applyBorder="1"/>
    <xf numFmtId="0" fontId="37" fillId="5" borderId="29" xfId="0" applyFont="1" applyFill="1" applyBorder="1" applyAlignment="1">
      <alignment horizontal="left"/>
    </xf>
    <xf numFmtId="0" fontId="37" fillId="5" borderId="27" xfId="0" applyFont="1" applyFill="1" applyBorder="1"/>
    <xf numFmtId="0" fontId="37" fillId="5" borderId="25" xfId="0" applyFont="1" applyFill="1" applyBorder="1"/>
    <xf numFmtId="0" fontId="37" fillId="0" borderId="25" xfId="0" applyFont="1" applyBorder="1"/>
    <xf numFmtId="2" fontId="37" fillId="5" borderId="27" xfId="0" applyNumberFormat="1" applyFont="1" applyFill="1" applyBorder="1"/>
    <xf numFmtId="2" fontId="39" fillId="5" borderId="25" xfId="0" applyNumberFormat="1" applyFont="1" applyFill="1" applyBorder="1"/>
    <xf numFmtId="0" fontId="37" fillId="0" borderId="36" xfId="0" applyFont="1" applyBorder="1" applyAlignment="1">
      <alignment horizontal="left"/>
    </xf>
    <xf numFmtId="0" fontId="37" fillId="5" borderId="26" xfId="0" applyFont="1" applyFill="1" applyBorder="1" applyAlignment="1">
      <alignment horizontal="left"/>
    </xf>
    <xf numFmtId="0" fontId="37" fillId="0" borderId="37" xfId="0" applyFont="1" applyBorder="1" applyAlignment="1">
      <alignment horizontal="left"/>
    </xf>
    <xf numFmtId="0" fontId="39" fillId="5" borderId="37" xfId="0" applyFont="1" applyFill="1" applyBorder="1" applyAlignment="1">
      <alignment horizontal="left"/>
    </xf>
    <xf numFmtId="0" fontId="37" fillId="0" borderId="26" xfId="0" quotePrefix="1" applyFont="1" applyBorder="1" applyAlignment="1">
      <alignment horizontal="left"/>
    </xf>
    <xf numFmtId="0" fontId="37" fillId="5" borderId="26" xfId="0" applyFont="1" applyFill="1" applyBorder="1"/>
    <xf numFmtId="0" fontId="37" fillId="5" borderId="26" xfId="0" quotePrefix="1" applyFont="1" applyFill="1" applyBorder="1" applyAlignment="1">
      <alignment horizontal="left"/>
    </xf>
    <xf numFmtId="0" fontId="39" fillId="5" borderId="32" xfId="0" applyFont="1" applyFill="1" applyBorder="1" applyAlignment="1">
      <alignment horizontal="left"/>
    </xf>
    <xf numFmtId="0" fontId="39" fillId="5" borderId="25" xfId="0" applyFont="1" applyFill="1" applyBorder="1"/>
    <xf numFmtId="0" fontId="39" fillId="5" borderId="25" xfId="0" applyFont="1" applyFill="1" applyBorder="1" applyAlignment="1">
      <alignment horizontal="left"/>
    </xf>
    <xf numFmtId="0" fontId="37" fillId="5" borderId="27" xfId="0" applyFont="1" applyFill="1" applyBorder="1" applyAlignment="1">
      <alignment horizontal="left"/>
    </xf>
    <xf numFmtId="0" fontId="39" fillId="5" borderId="26" xfId="0" applyFont="1" applyFill="1" applyBorder="1"/>
    <xf numFmtId="0" fontId="39" fillId="0" borderId="26" xfId="0" applyFont="1" applyBorder="1" applyAlignment="1">
      <alignment horizontal="center"/>
    </xf>
    <xf numFmtId="0" fontId="40" fillId="5" borderId="26" xfId="0" applyFont="1" applyFill="1" applyBorder="1" applyAlignment="1">
      <alignment horizontal="center"/>
    </xf>
    <xf numFmtId="0" fontId="39" fillId="5" borderId="26" xfId="0" applyFont="1" applyFill="1" applyBorder="1" applyAlignment="1">
      <alignment horizontal="center"/>
    </xf>
    <xf numFmtId="0" fontId="39" fillId="5" borderId="26" xfId="0" applyFont="1" applyFill="1" applyBorder="1" applyAlignment="1">
      <alignment horizontal="center" vertical="center"/>
    </xf>
    <xf numFmtId="0" fontId="38" fillId="0" borderId="36" xfId="0" applyFont="1" applyBorder="1" applyAlignment="1">
      <alignment horizontal="left"/>
    </xf>
    <xf numFmtId="0" fontId="40" fillId="0" borderId="26" xfId="0" applyFont="1" applyBorder="1" applyAlignment="1">
      <alignment horizontal="center"/>
    </xf>
    <xf numFmtId="0" fontId="40" fillId="0" borderId="27" xfId="0" applyFont="1" applyBorder="1" applyAlignment="1">
      <alignment horizontal="center"/>
    </xf>
    <xf numFmtId="0" fontId="38" fillId="5" borderId="36" xfId="0" applyFont="1" applyFill="1" applyBorder="1" applyAlignment="1">
      <alignment horizontal="left"/>
    </xf>
    <xf numFmtId="0" fontId="39" fillId="5" borderId="25" xfId="0" applyFont="1" applyFill="1" applyBorder="1" applyAlignment="1">
      <alignment horizontal="center"/>
    </xf>
    <xf numFmtId="0" fontId="38" fillId="0" borderId="38" xfId="0" applyFont="1" applyBorder="1" applyAlignment="1">
      <alignment horizontal="left"/>
    </xf>
    <xf numFmtId="0" fontId="39" fillId="5" borderId="30" xfId="0" applyFont="1" applyFill="1" applyBorder="1" applyAlignment="1">
      <alignment vertical="center"/>
    </xf>
    <xf numFmtId="0" fontId="37" fillId="5" borderId="36" xfId="0" applyFont="1" applyFill="1" applyBorder="1" applyAlignment="1">
      <alignment horizontal="left"/>
    </xf>
    <xf numFmtId="0" fontId="39" fillId="5" borderId="25" xfId="0" applyFont="1" applyFill="1" applyBorder="1" applyAlignment="1">
      <alignment horizontal="center" vertical="center"/>
    </xf>
    <xf numFmtId="0" fontId="39" fillId="5" borderId="26" xfId="0" quotePrefix="1" applyFont="1" applyFill="1" applyBorder="1" applyAlignment="1">
      <alignment horizontal="left" vertical="center"/>
    </xf>
    <xf numFmtId="0" fontId="39" fillId="5" borderId="26" xfId="0" applyFont="1" applyFill="1" applyBorder="1" applyAlignment="1">
      <alignment horizontal="left" vertical="center"/>
    </xf>
    <xf numFmtId="0" fontId="7" fillId="5" borderId="26" xfId="20" applyFill="1" applyBorder="1" applyAlignment="1">
      <alignment vertical="center"/>
    </xf>
    <xf numFmtId="0" fontId="39" fillId="5" borderId="39" xfId="0" applyFont="1" applyFill="1" applyBorder="1" applyAlignment="1">
      <alignment horizontal="left" vertical="center"/>
    </xf>
    <xf numFmtId="0" fontId="39" fillId="5" borderId="33" xfId="0" applyFont="1" applyFill="1" applyBorder="1" applyAlignment="1">
      <alignment horizontal="center" vertical="center"/>
    </xf>
    <xf numFmtId="0" fontId="39" fillId="5" borderId="35" xfId="0" applyFont="1" applyFill="1" applyBorder="1" applyAlignment="1">
      <alignment horizontal="center" vertical="center"/>
    </xf>
    <xf numFmtId="0" fontId="39" fillId="5" borderId="34" xfId="0" applyFont="1" applyFill="1" applyBorder="1" applyAlignment="1">
      <alignment horizontal="center" vertical="center"/>
    </xf>
    <xf numFmtId="0" fontId="7" fillId="0" borderId="26" xfId="20" applyBorder="1" applyAlignment="1">
      <alignment vertical="center"/>
    </xf>
    <xf numFmtId="0" fontId="24" fillId="0" borderId="26" xfId="63" applyFont="1" applyBorder="1"/>
    <xf numFmtId="0" fontId="39" fillId="5" borderId="40" xfId="0" applyFont="1" applyFill="1" applyBorder="1" applyAlignment="1">
      <alignment horizontal="center" vertical="center"/>
    </xf>
    <xf numFmtId="0" fontId="24" fillId="0" borderId="28" xfId="63" applyFont="1" applyBorder="1"/>
    <xf numFmtId="0" fontId="39" fillId="5" borderId="41" xfId="0" applyFont="1" applyFill="1" applyBorder="1" applyAlignment="1">
      <alignment horizontal="center" vertical="center"/>
    </xf>
    <xf numFmtId="0" fontId="37" fillId="5" borderId="42" xfId="0" applyFont="1" applyFill="1" applyBorder="1" applyAlignment="1">
      <alignment horizontal="left"/>
    </xf>
    <xf numFmtId="0" fontId="39" fillId="5" borderId="39" xfId="0" applyFont="1" applyFill="1" applyBorder="1" applyAlignment="1">
      <alignment horizontal="left"/>
    </xf>
    <xf numFmtId="0" fontId="39" fillId="5" borderId="39" xfId="0" applyFont="1" applyFill="1" applyBorder="1"/>
    <xf numFmtId="0" fontId="37" fillId="5" borderId="39" xfId="0" applyFont="1" applyFill="1" applyBorder="1"/>
    <xf numFmtId="0" fontId="37" fillId="0" borderId="39" xfId="0" applyFont="1" applyBorder="1"/>
    <xf numFmtId="0" fontId="39" fillId="0" borderId="39" xfId="0" applyFont="1" applyBorder="1"/>
    <xf numFmtId="0" fontId="39" fillId="5" borderId="27" xfId="0" applyFont="1" applyFill="1" applyBorder="1" applyAlignment="1">
      <alignment horizontal="center" vertical="center"/>
    </xf>
    <xf numFmtId="49" fontId="37" fillId="0" borderId="44" xfId="0" applyNumberFormat="1" applyFont="1" applyBorder="1" applyAlignment="1">
      <alignment horizontal="center"/>
    </xf>
    <xf numFmtId="49" fontId="37" fillId="0" borderId="28" xfId="0" applyNumberFormat="1" applyFont="1" applyBorder="1" applyAlignment="1">
      <alignment horizontal="center"/>
    </xf>
    <xf numFmtId="0" fontId="37" fillId="0" borderId="45" xfId="0" applyFont="1" applyBorder="1" applyAlignment="1">
      <alignment horizontal="left"/>
    </xf>
    <xf numFmtId="0" fontId="38" fillId="0" borderId="45" xfId="0" applyFont="1" applyBorder="1" applyAlignment="1">
      <alignment horizontal="left"/>
    </xf>
    <xf numFmtId="0" fontId="39" fillId="5" borderId="26" xfId="0" quotePrefix="1" applyFont="1" applyFill="1" applyBorder="1" applyAlignment="1">
      <alignment horizontal="center" vertical="center"/>
    </xf>
    <xf numFmtId="0" fontId="39" fillId="5" borderId="34" xfId="0" applyFont="1" applyFill="1" applyBorder="1" applyAlignment="1">
      <alignment horizontal="center"/>
    </xf>
    <xf numFmtId="0" fontId="37" fillId="0" borderId="46" xfId="0" applyFont="1" applyBorder="1" applyAlignment="1">
      <alignment horizontal="left"/>
    </xf>
    <xf numFmtId="0" fontId="37" fillId="0" borderId="43" xfId="0" applyFont="1" applyBorder="1" applyAlignment="1">
      <alignment horizontal="left"/>
    </xf>
    <xf numFmtId="2" fontId="37" fillId="5" borderId="28" xfId="0" applyNumberFormat="1" applyFont="1" applyFill="1" applyBorder="1"/>
    <xf numFmtId="2" fontId="39" fillId="5" borderId="26" xfId="0" applyNumberFormat="1" applyFont="1" applyFill="1" applyBorder="1" applyAlignment="1">
      <alignment vertical="center"/>
    </xf>
    <xf numFmtId="2" fontId="39" fillId="0" borderId="26" xfId="0" applyNumberFormat="1" applyFont="1" applyBorder="1" applyAlignment="1">
      <alignment horizontal="left"/>
    </xf>
    <xf numFmtId="2" fontId="39" fillId="5" borderId="26" xfId="0" applyNumberFormat="1" applyFont="1" applyFill="1" applyBorder="1"/>
    <xf numFmtId="0" fontId="7" fillId="0" borderId="26" xfId="20" applyBorder="1"/>
    <xf numFmtId="0" fontId="24" fillId="0" borderId="26" xfId="63" applyFont="1" applyBorder="1" applyAlignment="1">
      <alignment horizontal="left" vertical="center"/>
    </xf>
    <xf numFmtId="0" fontId="39" fillId="5" borderId="11" xfId="0" applyFont="1" applyFill="1" applyBorder="1" applyAlignment="1">
      <alignment horizontal="left"/>
    </xf>
    <xf numFmtId="0" fontId="39" fillId="5" borderId="21" xfId="0" applyFont="1" applyFill="1" applyBorder="1" applyAlignment="1">
      <alignment horizontal="left"/>
    </xf>
    <xf numFmtId="0" fontId="39" fillId="5" borderId="32" xfId="0" applyFont="1" applyFill="1" applyBorder="1" applyAlignment="1">
      <alignment horizontal="center"/>
    </xf>
    <xf numFmtId="49" fontId="7" fillId="0" borderId="26" xfId="0" applyNumberFormat="1" applyFont="1" applyBorder="1" applyAlignment="1">
      <alignment horizontal="center" vertical="center"/>
    </xf>
    <xf numFmtId="0" fontId="39" fillId="0" borderId="25" xfId="0" applyFont="1" applyBorder="1" applyAlignment="1">
      <alignment horizontal="center"/>
    </xf>
    <xf numFmtId="0" fontId="39" fillId="0" borderId="43" xfId="0" applyFont="1" applyBorder="1"/>
    <xf numFmtId="0" fontId="39" fillId="5" borderId="28" xfId="0" applyFont="1" applyFill="1" applyBorder="1" applyAlignment="1">
      <alignment horizontal="center" vertical="center"/>
    </xf>
    <xf numFmtId="49" fontId="37" fillId="5" borderId="30" xfId="0" applyNumberFormat="1" applyFont="1" applyFill="1" applyBorder="1" applyAlignment="1">
      <alignment horizontal="center"/>
    </xf>
    <xf numFmtId="49" fontId="7" fillId="0" borderId="16" xfId="0" applyNumberFormat="1" applyFont="1" applyBorder="1" applyAlignment="1">
      <alignment horizontal="center" vertical="center"/>
    </xf>
    <xf numFmtId="0" fontId="7" fillId="0" borderId="18" xfId="0" applyFont="1" applyBorder="1" applyAlignment="1">
      <alignment horizontal="left" vertical="center"/>
    </xf>
    <xf numFmtId="0" fontId="7" fillId="0" borderId="17" xfId="0" applyFont="1" applyBorder="1" applyAlignment="1">
      <alignment horizontal="left" vertical="center"/>
    </xf>
    <xf numFmtId="0" fontId="7" fillId="0" borderId="24" xfId="0" applyFont="1" applyBorder="1" applyAlignment="1">
      <alignment horizontal="left" vertical="center"/>
    </xf>
    <xf numFmtId="0" fontId="37" fillId="0" borderId="42" xfId="0" quotePrefix="1" applyFont="1" applyBorder="1" applyAlignment="1">
      <alignment horizontal="left"/>
    </xf>
    <xf numFmtId="0" fontId="7" fillId="0" borderId="37" xfId="0" applyFont="1" applyBorder="1" applyAlignment="1">
      <alignment horizontal="left" vertical="center"/>
    </xf>
    <xf numFmtId="0" fontId="37" fillId="5" borderId="30" xfId="0" applyFont="1" applyFill="1" applyBorder="1"/>
    <xf numFmtId="0" fontId="37" fillId="5" borderId="43" xfId="0" applyFont="1" applyFill="1" applyBorder="1" applyAlignment="1">
      <alignment horizontal="left"/>
    </xf>
    <xf numFmtId="0" fontId="39" fillId="5" borderId="42" xfId="0" applyFont="1" applyFill="1" applyBorder="1"/>
    <xf numFmtId="0" fontId="39" fillId="5" borderId="37" xfId="0" applyFont="1" applyFill="1" applyBorder="1"/>
    <xf numFmtId="0" fontId="39" fillId="5" borderId="48" xfId="0" applyFont="1" applyFill="1" applyBorder="1"/>
    <xf numFmtId="0" fontId="38" fillId="5" borderId="49" xfId="0" applyFont="1" applyFill="1" applyBorder="1" applyAlignment="1">
      <alignment horizontal="left"/>
    </xf>
    <xf numFmtId="0" fontId="38" fillId="5" borderId="47" xfId="0" applyFont="1" applyFill="1" applyBorder="1" applyAlignment="1">
      <alignment horizontal="left"/>
    </xf>
    <xf numFmtId="0" fontId="7" fillId="5" borderId="11" xfId="0" applyFont="1" applyFill="1" applyBorder="1" applyAlignment="1">
      <alignment horizontal="left" vertical="center"/>
    </xf>
    <xf numFmtId="165" fontId="12" fillId="0" borderId="9" xfId="49" applyFont="1" applyFill="1" applyBorder="1" applyAlignment="1">
      <alignment vertical="center"/>
    </xf>
    <xf numFmtId="0" fontId="12" fillId="5" borderId="9" xfId="0" applyFont="1" applyFill="1" applyBorder="1" applyAlignment="1">
      <alignment vertical="center"/>
    </xf>
    <xf numFmtId="165" fontId="12" fillId="5" borderId="9" xfId="49" applyFont="1" applyFill="1" applyBorder="1" applyAlignment="1">
      <alignment vertical="center"/>
    </xf>
    <xf numFmtId="0" fontId="7" fillId="0" borderId="9" xfId="0" applyFont="1" applyBorder="1" applyAlignment="1" applyProtection="1">
      <alignment vertical="center" wrapText="1"/>
      <protection locked="0"/>
    </xf>
    <xf numFmtId="0" fontId="31" fillId="5" borderId="9" xfId="0" applyFont="1" applyFill="1" applyBorder="1" applyAlignment="1" applyProtection="1">
      <alignment horizontal="center" vertical="center" wrapText="1"/>
      <protection locked="0"/>
    </xf>
    <xf numFmtId="165" fontId="7" fillId="5" borderId="9" xfId="49" applyFont="1" applyFill="1" applyBorder="1" applyAlignment="1" applyProtection="1">
      <alignment horizontal="center" vertical="center"/>
      <protection locked="0"/>
    </xf>
    <xf numFmtId="0" fontId="8" fillId="0" borderId="9" xfId="0" applyFont="1" applyBorder="1" applyAlignment="1">
      <alignment vertical="center"/>
    </xf>
    <xf numFmtId="165" fontId="12" fillId="0" borderId="9" xfId="49" applyFont="1" applyBorder="1" applyAlignment="1">
      <alignment vertical="center"/>
    </xf>
    <xf numFmtId="0" fontId="7" fillId="0" borderId="9" xfId="0" applyFont="1" applyBorder="1" applyAlignment="1" applyProtection="1">
      <alignment horizontal="center" vertical="center"/>
      <protection locked="0"/>
    </xf>
    <xf numFmtId="2" fontId="7"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187" fontId="7" fillId="5" borderId="9" xfId="0" applyNumberFormat="1" applyFont="1" applyFill="1" applyBorder="1" applyAlignment="1" applyProtection="1">
      <alignment horizontal="center" vertical="center"/>
      <protection locked="0"/>
    </xf>
    <xf numFmtId="2" fontId="7" fillId="0" borderId="9" xfId="0" applyNumberFormat="1" applyFont="1" applyBorder="1" applyAlignment="1" applyProtection="1">
      <alignment horizontal="center" vertical="center"/>
      <protection locked="0"/>
    </xf>
    <xf numFmtId="188" fontId="7" fillId="5" borderId="9" xfId="21" applyNumberFormat="1" applyFont="1" applyFill="1" applyBorder="1" applyAlignment="1" applyProtection="1">
      <alignment horizontal="center" vertical="center"/>
      <protection locked="0"/>
    </xf>
    <xf numFmtId="2" fontId="7" fillId="0" borderId="0" xfId="0" applyNumberFormat="1" applyFont="1" applyAlignment="1">
      <alignment horizontal="center" vertical="center"/>
    </xf>
    <xf numFmtId="0" fontId="11" fillId="0" borderId="26" xfId="0" applyFont="1" applyBorder="1" applyAlignment="1" applyProtection="1">
      <alignment horizontal="center" vertical="center"/>
      <protection hidden="1"/>
    </xf>
    <xf numFmtId="0" fontId="42" fillId="0" borderId="9" xfId="0" applyFont="1" applyBorder="1" applyAlignment="1">
      <alignment vertical="center"/>
    </xf>
    <xf numFmtId="0" fontId="12" fillId="2" borderId="9" xfId="0" applyFont="1" applyFill="1" applyBorder="1" applyAlignment="1">
      <alignment horizontal="center" vertical="center"/>
    </xf>
    <xf numFmtId="165" fontId="12" fillId="2" borderId="9" xfId="49" applyFont="1" applyFill="1" applyBorder="1" applyAlignment="1">
      <alignment vertical="center"/>
    </xf>
    <xf numFmtId="0" fontId="12" fillId="2" borderId="9" xfId="0" applyFont="1" applyFill="1" applyBorder="1" applyAlignment="1">
      <alignment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49" fontId="37" fillId="0" borderId="32" xfId="0" applyNumberFormat="1" applyFont="1" applyBorder="1" applyAlignment="1">
      <alignment horizontal="center"/>
    </xf>
    <xf numFmtId="180" fontId="7" fillId="0" borderId="9" xfId="49" applyNumberFormat="1" applyFont="1" applyFill="1" applyBorder="1" applyAlignment="1" applyProtection="1">
      <alignment vertical="center"/>
      <protection hidden="1"/>
    </xf>
    <xf numFmtId="44" fontId="7" fillId="0" borderId="0" xfId="7" applyNumberFormat="1" applyAlignment="1">
      <alignment vertical="center"/>
    </xf>
    <xf numFmtId="0" fontId="7" fillId="0" borderId="11" xfId="0" applyFont="1" applyBorder="1" applyAlignment="1">
      <alignment horizontal="left" vertical="center" wrapText="1"/>
    </xf>
    <xf numFmtId="165" fontId="0" fillId="0" borderId="0" xfId="2" applyFont="1" applyAlignment="1" applyProtection="1">
      <alignment vertical="center"/>
      <protection hidden="1"/>
    </xf>
    <xf numFmtId="10" fontId="0" fillId="0" borderId="0" xfId="1" applyNumberFormat="1" applyFont="1" applyAlignment="1" applyProtection="1">
      <alignment vertical="center"/>
      <protection hidden="1"/>
    </xf>
    <xf numFmtId="178" fontId="11" fillId="0" borderId="0" xfId="0" applyNumberFormat="1" applyFont="1" applyAlignment="1">
      <alignment horizontal="center" vertical="center"/>
    </xf>
    <xf numFmtId="178" fontId="11" fillId="0" borderId="22" xfId="0" applyNumberFormat="1" applyFont="1" applyBorder="1" applyAlignment="1">
      <alignment horizontal="center" vertical="center"/>
    </xf>
    <xf numFmtId="0" fontId="7" fillId="0" borderId="0" xfId="7" applyAlignment="1">
      <alignment horizontal="left" vertical="center"/>
    </xf>
    <xf numFmtId="0" fontId="7" fillId="0" borderId="0" xfId="0" quotePrefix="1" applyFont="1" applyAlignment="1">
      <alignment horizontal="left" vertical="center"/>
    </xf>
    <xf numFmtId="178" fontId="7" fillId="0" borderId="22"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7" fillId="0" borderId="0" xfId="0" applyFont="1" applyAlignment="1" applyProtection="1">
      <alignment horizontal="center" vertical="center"/>
      <protection locked="0"/>
    </xf>
    <xf numFmtId="0" fontId="7" fillId="0" borderId="14" xfId="0" applyFont="1" applyBorder="1" applyAlignment="1">
      <alignment horizontal="center" vertical="center"/>
    </xf>
    <xf numFmtId="2" fontId="7" fillId="0" borderId="14" xfId="0" applyNumberFormat="1" applyFont="1" applyBorder="1" applyAlignment="1">
      <alignment horizontal="center" vertical="center"/>
    </xf>
    <xf numFmtId="178" fontId="7" fillId="0" borderId="14" xfId="0" applyNumberFormat="1" applyFont="1" applyBorder="1" applyAlignment="1">
      <alignment horizontal="center" vertical="center"/>
    </xf>
    <xf numFmtId="178" fontId="7" fillId="0" borderId="16" xfId="0" applyNumberFormat="1" applyFont="1" applyBorder="1" applyAlignment="1">
      <alignment horizontal="center" vertical="center"/>
    </xf>
    <xf numFmtId="178" fontId="7" fillId="0" borderId="9" xfId="2" applyNumberFormat="1" applyFont="1" applyFill="1" applyBorder="1" applyAlignment="1" applyProtection="1">
      <alignment horizontal="center" vertical="center"/>
      <protection locked="0"/>
    </xf>
    <xf numFmtId="178" fontId="7" fillId="0" borderId="9" xfId="0" applyNumberFormat="1" applyFont="1" applyBorder="1" applyAlignment="1" applyProtection="1">
      <alignment horizontal="center" vertical="center"/>
      <protection locked="0"/>
    </xf>
    <xf numFmtId="0" fontId="11" fillId="0" borderId="21" xfId="0" applyFont="1" applyBorder="1" applyAlignment="1">
      <alignment horizontal="left" vertical="center"/>
    </xf>
    <xf numFmtId="0" fontId="11" fillId="0" borderId="18" xfId="0" applyFont="1" applyBorder="1" applyAlignment="1">
      <alignment horizontal="left" vertical="center"/>
    </xf>
    <xf numFmtId="0" fontId="7" fillId="0" borderId="0" xfId="0" applyFont="1" applyAlignment="1">
      <alignment horizontal="left" vertical="center"/>
    </xf>
    <xf numFmtId="14" fontId="11" fillId="0" borderId="12" xfId="0" applyNumberFormat="1" applyFont="1" applyBorder="1" applyAlignment="1">
      <alignment horizontal="left" vertical="center"/>
    </xf>
    <xf numFmtId="14" fontId="11" fillId="0" borderId="0" xfId="0" applyNumberFormat="1" applyFont="1" applyAlignment="1">
      <alignment horizontal="left" vertical="center"/>
    </xf>
    <xf numFmtId="0" fontId="11" fillId="0" borderId="12" xfId="0" applyFont="1" applyBorder="1" applyAlignment="1">
      <alignment horizontal="left" vertical="center"/>
    </xf>
    <xf numFmtId="0" fontId="7" fillId="0" borderId="9" xfId="0" applyFont="1" applyBorder="1" applyAlignment="1">
      <alignment horizontal="left" vertical="center" wrapText="1"/>
    </xf>
    <xf numFmtId="0" fontId="7" fillId="0" borderId="14" xfId="0" applyFont="1" applyBorder="1" applyAlignment="1">
      <alignment horizontal="left" vertical="center" wrapText="1"/>
    </xf>
    <xf numFmtId="0" fontId="7" fillId="0" borderId="9" xfId="0" applyFont="1" applyBorder="1" applyAlignment="1" applyProtection="1">
      <alignment horizontal="left" vertical="center"/>
      <protection locked="0"/>
    </xf>
    <xf numFmtId="0" fontId="7" fillId="0" borderId="12" xfId="0" applyFont="1" applyBorder="1" applyAlignment="1">
      <alignment horizontal="left" vertical="center"/>
    </xf>
    <xf numFmtId="0" fontId="7" fillId="0" borderId="21" xfId="0" applyFont="1" applyBorder="1" applyAlignment="1">
      <alignment horizontal="left" vertical="center"/>
    </xf>
    <xf numFmtId="49" fontId="7" fillId="0" borderId="11" xfId="0" applyNumberFormat="1" applyFont="1" applyBorder="1" applyAlignment="1">
      <alignment horizontal="left" vertical="center"/>
    </xf>
    <xf numFmtId="0" fontId="11" fillId="0" borderId="19" xfId="0" applyFont="1" applyBorder="1" applyAlignment="1">
      <alignment horizontal="center" vertical="center"/>
    </xf>
    <xf numFmtId="16" fontId="11" fillId="0" borderId="0" xfId="0" applyNumberFormat="1" applyFont="1" applyAlignment="1">
      <alignment horizontal="center" vertical="center"/>
    </xf>
    <xf numFmtId="14" fontId="11" fillId="0" borderId="0" xfId="0" applyNumberFormat="1" applyFont="1" applyAlignment="1">
      <alignment horizontal="center" vertical="center" wrapText="1"/>
    </xf>
    <xf numFmtId="14" fontId="11" fillId="0" borderId="22" xfId="0" applyNumberFormat="1" applyFont="1" applyBorder="1" applyAlignment="1">
      <alignment horizontal="center" vertical="center"/>
    </xf>
    <xf numFmtId="178" fontId="7" fillId="0" borderId="0" xfId="0" applyNumberFormat="1" applyFont="1" applyAlignment="1">
      <alignment horizontal="center" vertical="center"/>
    </xf>
    <xf numFmtId="0" fontId="7" fillId="5" borderId="9" xfId="5" applyFill="1" applyBorder="1" applyAlignment="1" applyProtection="1">
      <alignment horizontal="center" vertical="center"/>
      <protection locked="0"/>
    </xf>
    <xf numFmtId="0" fontId="7" fillId="0" borderId="9" xfId="5" applyBorder="1" applyAlignment="1" applyProtection="1">
      <alignment horizontal="center" vertical="center"/>
      <protection locked="0"/>
    </xf>
    <xf numFmtId="178" fontId="7" fillId="0" borderId="20" xfId="2" applyNumberFormat="1" applyFont="1" applyFill="1" applyBorder="1" applyAlignment="1" applyProtection="1">
      <alignment horizontal="center" vertical="center"/>
    </xf>
    <xf numFmtId="0" fontId="34" fillId="5" borderId="11" xfId="0" applyFont="1" applyFill="1" applyBorder="1" applyAlignment="1">
      <alignment horizontal="center" wrapText="1"/>
    </xf>
    <xf numFmtId="0" fontId="7" fillId="5" borderId="9" xfId="0" applyFont="1" applyFill="1" applyBorder="1" applyAlignment="1">
      <alignment horizontal="center" vertical="center"/>
    </xf>
    <xf numFmtId="178" fontId="7" fillId="0" borderId="9" xfId="0" applyNumberFormat="1" applyFont="1" applyBorder="1" applyAlignment="1">
      <alignment horizontal="center" vertical="center"/>
    </xf>
    <xf numFmtId="178" fontId="7" fillId="0" borderId="16" xfId="2" applyNumberFormat="1" applyFont="1" applyFill="1" applyBorder="1" applyAlignment="1" applyProtection="1">
      <alignment horizontal="center" vertical="center"/>
    </xf>
    <xf numFmtId="0" fontId="7" fillId="5" borderId="9" xfId="0" applyFont="1" applyFill="1" applyBorder="1" applyAlignment="1" applyProtection="1">
      <alignment horizontal="center" vertical="center" wrapText="1"/>
      <protection locked="0"/>
    </xf>
    <xf numFmtId="187" fontId="43" fillId="0" borderId="0" xfId="81" applyNumberFormat="1" applyFont="1"/>
    <xf numFmtId="0" fontId="1" fillId="0" borderId="0" xfId="81"/>
    <xf numFmtId="49" fontId="11" fillId="0" borderId="0" xfId="81" applyNumberFormat="1" applyFont="1" applyAlignment="1">
      <alignment horizontal="left"/>
    </xf>
    <xf numFmtId="0" fontId="7" fillId="0" borderId="0" xfId="81" applyFont="1"/>
    <xf numFmtId="0" fontId="44" fillId="0" borderId="0" xfId="81" applyFont="1"/>
    <xf numFmtId="3" fontId="45" fillId="0" borderId="0" xfId="81" applyNumberFormat="1" applyFont="1"/>
    <xf numFmtId="1" fontId="1" fillId="0" borderId="0" xfId="81" applyNumberFormat="1"/>
    <xf numFmtId="0" fontId="46" fillId="0" borderId="0" xfId="83" applyAlignment="1" applyProtection="1"/>
    <xf numFmtId="0" fontId="47" fillId="0" borderId="0" xfId="81" applyFont="1"/>
    <xf numFmtId="0" fontId="48" fillId="0" borderId="0" xfId="81" applyFont="1"/>
    <xf numFmtId="0" fontId="49" fillId="0" borderId="0" xfId="81" applyFont="1" applyAlignment="1">
      <alignment horizontal="left" vertical="top" wrapText="1"/>
    </xf>
    <xf numFmtId="44" fontId="0" fillId="0" borderId="0" xfId="0" applyNumberFormat="1" applyAlignment="1">
      <alignment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7" fillId="0" borderId="11" xfId="0" applyFont="1" applyBorder="1" applyAlignment="1">
      <alignment horizontal="left" vertical="center" wrapText="1"/>
    </xf>
    <xf numFmtId="178" fontId="7" fillId="0" borderId="20" xfId="0" applyNumberFormat="1" applyFont="1" applyBorder="1" applyAlignment="1">
      <alignment horizontal="center" vertical="center"/>
    </xf>
    <xf numFmtId="0" fontId="7" fillId="6" borderId="0" xfId="0" applyFont="1" applyFill="1" applyAlignment="1">
      <alignment vertical="center"/>
    </xf>
    <xf numFmtId="9" fontId="13" fillId="5" borderId="11" xfId="16" applyFont="1" applyFill="1" applyBorder="1" applyAlignment="1" applyProtection="1">
      <alignment horizontal="center" vertical="center"/>
      <protection locked="0"/>
    </xf>
    <xf numFmtId="9" fontId="13" fillId="5" borderId="9" xfId="16" applyFont="1" applyFill="1" applyBorder="1" applyAlignment="1" applyProtection="1">
      <alignment horizontal="center" vertical="center"/>
      <protection locked="0"/>
    </xf>
    <xf numFmtId="0" fontId="7" fillId="5" borderId="9" xfId="7" applyFill="1" applyBorder="1" applyAlignment="1" applyProtection="1">
      <alignment vertical="center"/>
      <protection hidden="1"/>
    </xf>
    <xf numFmtId="179" fontId="12" fillId="0" borderId="0" xfId="49" applyNumberFormat="1" applyFont="1" applyFill="1" applyBorder="1" applyAlignment="1" applyProtection="1">
      <alignment vertical="center"/>
    </xf>
    <xf numFmtId="0" fontId="8" fillId="0" borderId="0" xfId="7" applyFont="1" applyAlignment="1">
      <alignment horizontal="center" vertical="center" wrapText="1"/>
    </xf>
    <xf numFmtId="49" fontId="0" fillId="0" borderId="9" xfId="0" applyNumberFormat="1" applyBorder="1" applyAlignment="1">
      <alignment horizontal="center"/>
    </xf>
    <xf numFmtId="49" fontId="0" fillId="0" borderId="20" xfId="0" applyNumberFormat="1" applyBorder="1" applyAlignment="1">
      <alignment horizontal="center"/>
    </xf>
    <xf numFmtId="49" fontId="7" fillId="0" borderId="9" xfId="0" applyNumberFormat="1" applyFont="1" applyBorder="1" applyAlignment="1">
      <alignment horizontal="center"/>
    </xf>
    <xf numFmtId="0" fontId="50" fillId="0" borderId="9" xfId="0" applyFont="1" applyBorder="1"/>
    <xf numFmtId="0" fontId="7" fillId="0" borderId="9" xfId="7" applyFont="1" applyBorder="1" applyAlignment="1" applyProtection="1">
      <alignment horizontal="center" vertical="center"/>
      <protection hidden="1"/>
    </xf>
    <xf numFmtId="49" fontId="39" fillId="0" borderId="26" xfId="0" applyNumberFormat="1" applyFont="1" applyBorder="1" applyAlignment="1">
      <alignment horizontal="center"/>
    </xf>
    <xf numFmtId="49" fontId="39" fillId="0" borderId="24" xfId="0" applyNumberFormat="1" applyFont="1" applyBorder="1" applyAlignment="1">
      <alignment horizontal="center"/>
    </xf>
    <xf numFmtId="0" fontId="7" fillId="0" borderId="13" xfId="0" applyFont="1" applyBorder="1" applyAlignment="1">
      <alignment horizontal="left" vertical="center"/>
    </xf>
    <xf numFmtId="49" fontId="39" fillId="0" borderId="9" xfId="0" applyNumberFormat="1" applyFont="1" applyBorder="1" applyAlignment="1">
      <alignment horizontal="center"/>
    </xf>
    <xf numFmtId="0" fontId="7" fillId="0" borderId="9" xfId="0" applyFont="1" applyBorder="1" applyAlignment="1">
      <alignment horizontal="left" vertical="center"/>
    </xf>
    <xf numFmtId="0" fontId="7" fillId="0" borderId="9" xfId="0" applyFont="1" applyFill="1" applyBorder="1" applyAlignment="1">
      <alignment vertical="center"/>
    </xf>
    <xf numFmtId="0" fontId="7" fillId="0" borderId="9" xfId="0" applyFont="1" applyFill="1" applyBorder="1" applyAlignment="1">
      <alignment vertical="center" wrapText="1"/>
    </xf>
    <xf numFmtId="2" fontId="7" fillId="0" borderId="9" xfId="0" applyNumberFormat="1" applyFont="1" applyFill="1" applyBorder="1" applyAlignment="1">
      <alignment vertical="center" wrapText="1"/>
    </xf>
    <xf numFmtId="0" fontId="8" fillId="0" borderId="0" xfId="7" applyFont="1" applyAlignment="1">
      <alignment horizontal="center" vertical="center" wrapText="1"/>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wrapText="1"/>
    </xf>
    <xf numFmtId="49" fontId="11" fillId="0" borderId="9" xfId="0" applyNumberFormat="1" applyFont="1" applyBorder="1" applyAlignment="1">
      <alignment horizontal="center"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13" fillId="0" borderId="0" xfId="0" applyFont="1" applyAlignment="1">
      <alignment horizontal="left" vertical="center" wrapText="1"/>
    </xf>
    <xf numFmtId="0" fontId="16" fillId="0" borderId="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xf>
    <xf numFmtId="0" fontId="7" fillId="0" borderId="20" xfId="0" applyFont="1" applyBorder="1" applyAlignment="1">
      <alignment horizontal="center" vertical="center"/>
    </xf>
    <xf numFmtId="2" fontId="7" fillId="0" borderId="23" xfId="0" applyNumberFormat="1" applyFont="1" applyBorder="1" applyAlignment="1">
      <alignment horizontal="center" vertical="center"/>
    </xf>
    <xf numFmtId="2" fontId="7" fillId="0" borderId="20" xfId="0" applyNumberFormat="1" applyFont="1" applyBorder="1" applyAlignment="1">
      <alignment horizontal="center" vertical="center"/>
    </xf>
    <xf numFmtId="178" fontId="7" fillId="0" borderId="23"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14" fillId="0" borderId="11"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1" fillId="0" borderId="9" xfId="7" applyFont="1" applyBorder="1" applyAlignment="1" applyProtection="1">
      <alignment horizontal="center" vertical="center"/>
      <protection hidden="1"/>
    </xf>
    <xf numFmtId="0" fontId="16" fillId="0" borderId="9" xfId="7"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1" fillId="0" borderId="9" xfId="7" applyFont="1" applyBorder="1" applyAlignment="1" applyProtection="1">
      <alignment horizontal="center" vertical="center" wrapText="1"/>
      <protection hidden="1"/>
    </xf>
    <xf numFmtId="0" fontId="7" fillId="0" borderId="11" xfId="7" applyBorder="1" applyAlignment="1" applyProtection="1">
      <alignment horizontal="left" vertical="center"/>
      <protection hidden="1"/>
    </xf>
    <xf numFmtId="0" fontId="7" fillId="0" borderId="16" xfId="7" applyBorder="1" applyAlignment="1" applyProtection="1">
      <alignment horizontal="left" vertical="center"/>
      <protection hidden="1"/>
    </xf>
    <xf numFmtId="0" fontId="7" fillId="0" borderId="11" xfId="7" applyBorder="1" applyAlignment="1" applyProtection="1">
      <alignment horizontal="left" vertical="center" wrapText="1"/>
      <protection hidden="1"/>
    </xf>
    <xf numFmtId="0" fontId="7" fillId="0" borderId="16" xfId="7" applyBorder="1" applyAlignment="1" applyProtection="1">
      <alignment horizontal="left" vertical="center" wrapText="1"/>
      <protection hidden="1"/>
    </xf>
    <xf numFmtId="0" fontId="7" fillId="0" borderId="11" xfId="7" applyFont="1" applyBorder="1" applyAlignment="1" applyProtection="1">
      <alignment horizontal="left" vertical="center" wrapText="1"/>
      <protection hidden="1"/>
    </xf>
    <xf numFmtId="0" fontId="7" fillId="0" borderId="16" xfId="7" applyFont="1" applyBorder="1" applyAlignment="1" applyProtection="1">
      <alignment horizontal="left" vertical="center" wrapText="1"/>
      <protection hidden="1"/>
    </xf>
    <xf numFmtId="0" fontId="35" fillId="0" borderId="0" xfId="3" applyFont="1" applyAlignment="1">
      <alignment horizontal="center"/>
    </xf>
    <xf numFmtId="0" fontId="35" fillId="0" borderId="0" xfId="3" applyFont="1" applyAlignment="1">
      <alignment horizontal="center" wrapText="1"/>
    </xf>
    <xf numFmtId="0" fontId="11" fillId="0" borderId="11" xfId="0" applyFont="1" applyBorder="1" applyAlignment="1" applyProtection="1">
      <alignment horizontal="right" vertical="center" indent="2"/>
      <protection hidden="1"/>
    </xf>
    <xf numFmtId="0" fontId="11" fillId="0" borderId="16" xfId="0" applyFont="1" applyBorder="1" applyAlignment="1" applyProtection="1">
      <alignment horizontal="right" vertical="center" indent="2"/>
      <protection hidden="1"/>
    </xf>
    <xf numFmtId="0" fontId="11" fillId="0" borderId="11" xfId="0" applyFont="1" applyBorder="1" applyAlignment="1" applyProtection="1">
      <alignment horizontal="left" vertical="center"/>
      <protection hidden="1"/>
    </xf>
    <xf numFmtId="0" fontId="11" fillId="0" borderId="16"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7" fillId="0" borderId="16" xfId="0" applyFont="1" applyBorder="1" applyAlignment="1" applyProtection="1">
      <alignment horizontal="left" vertical="center"/>
      <protection hidden="1"/>
    </xf>
    <xf numFmtId="0" fontId="13" fillId="0" borderId="21"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7" fillId="0" borderId="11"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12" fillId="2" borderId="29"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45" xfId="0" applyFont="1" applyFill="1" applyBorder="1" applyAlignment="1">
      <alignment horizontal="center" vertical="center"/>
    </xf>
    <xf numFmtId="0" fontId="1" fillId="0" borderId="0" xfId="81" applyAlignment="1">
      <alignment horizontal="justify" vertical="top" wrapText="1"/>
    </xf>
    <xf numFmtId="0" fontId="1" fillId="0" borderId="0" xfId="81" applyAlignment="1">
      <alignment horizontal="justify" vertical="top"/>
    </xf>
  </cellXfs>
  <cellStyles count="84">
    <cellStyle name="Cabecera 1" xfId="30"/>
    <cellStyle name="Cabecera 2" xfId="31"/>
    <cellStyle name="Dia" xfId="8"/>
    <cellStyle name="Encabez1" xfId="9"/>
    <cellStyle name="Encabez2" xfId="10"/>
    <cellStyle name="Encabezado 1" xfId="32"/>
    <cellStyle name="Encabezado 2" xfId="33"/>
    <cellStyle name="Euro" xfId="11"/>
    <cellStyle name="Euro 2" xfId="34"/>
    <cellStyle name="F2" xfId="35"/>
    <cellStyle name="F3" xfId="36"/>
    <cellStyle name="F4" xfId="37"/>
    <cellStyle name="F5" xfId="38"/>
    <cellStyle name="F6" xfId="39"/>
    <cellStyle name="F7" xfId="40"/>
    <cellStyle name="F8" xfId="41"/>
    <cellStyle name="Fecha" xfId="42"/>
    <cellStyle name="Fijo" xfId="12"/>
    <cellStyle name="Fijo 2" xfId="43"/>
    <cellStyle name="Financiero" xfId="13"/>
    <cellStyle name="Hipervínculo 2" xfId="83"/>
    <cellStyle name="Millares 2" xfId="21"/>
    <cellStyle name="Millares 2 2" xfId="22"/>
    <cellStyle name="Millares 2 2 2" xfId="44"/>
    <cellStyle name="Millares 2 3" xfId="45"/>
    <cellStyle name="Millares 2 4" xfId="46"/>
    <cellStyle name="Millares 3" xfId="23"/>
    <cellStyle name="Millares 3 2" xfId="47"/>
    <cellStyle name="Millares 4" xfId="24"/>
    <cellStyle name="Millares 5" xfId="25"/>
    <cellStyle name="Millares 6" xfId="29"/>
    <cellStyle name="Moneda" xfId="2" builtinId="4"/>
    <cellStyle name="Moneda 2" xfId="28"/>
    <cellStyle name="Moneda 2 2" xfId="48"/>
    <cellStyle name="Moneda 3" xfId="49"/>
    <cellStyle name="Moneda 3 2" xfId="50"/>
    <cellStyle name="Moneda 4" xfId="51"/>
    <cellStyle name="Moneda 5" xfId="52"/>
    <cellStyle name="Moneda 6" xfId="53"/>
    <cellStyle name="Moneda0" xfId="54"/>
    <cellStyle name="Monetario" xfId="14"/>
    <cellStyle name="Monetario 2" xfId="55"/>
    <cellStyle name="Monetario0" xfId="56"/>
    <cellStyle name="No-definido" xfId="15"/>
    <cellStyle name="Normal" xfId="0" builtinId="0"/>
    <cellStyle name="Normal 2" xfId="3"/>
    <cellStyle name="Normal 2 2" xfId="20"/>
    <cellStyle name="Normal 2 2 2" xfId="19"/>
    <cellStyle name="Normal 2 2 2 2" xfId="81"/>
    <cellStyle name="Normal 2 3" xfId="57"/>
    <cellStyle name="Normal 2 4" xfId="58"/>
    <cellStyle name="Normal 3" xfId="7"/>
    <cellStyle name="Normal 3 2" xfId="59"/>
    <cellStyle name="Normal 3 3" xfId="60"/>
    <cellStyle name="Normal 3 4" xfId="61"/>
    <cellStyle name="Normal 3 5" xfId="62"/>
    <cellStyle name="Normal 4" xfId="26"/>
    <cellStyle name="Normal 4 2" xfId="63"/>
    <cellStyle name="Normal 4 3" xfId="64"/>
    <cellStyle name="Normal 5" xfId="65"/>
    <cellStyle name="Normal 5 2" xfId="66"/>
    <cellStyle name="Normal 6" xfId="27"/>
    <cellStyle name="Normal 6 2" xfId="67"/>
    <cellStyle name="Normal 6 3" xfId="82"/>
    <cellStyle name="Normal 7" xfId="68"/>
    <cellStyle name="Normal 8" xfId="69"/>
    <cellStyle name="Normal 9" xfId="70"/>
    <cellStyle name="Normal_Analisis de precios AGOSTO 2004" xfId="6"/>
    <cellStyle name="Normal_LICITACION ESCUELA CAUCETE" xfId="5"/>
    <cellStyle name="Porcentaje" xfId="1" builtinId="5"/>
    <cellStyle name="Porcentaje 2" xfId="4"/>
    <cellStyle name="Porcentaje 2 2" xfId="71"/>
    <cellStyle name="Porcentaje 3" xfId="16"/>
    <cellStyle name="Porcentaje 3 2" xfId="72"/>
    <cellStyle name="Porcentaje 4" xfId="73"/>
    <cellStyle name="Porcentaje 4 2" xfId="74"/>
    <cellStyle name="Porcentaje 4 3" xfId="75"/>
    <cellStyle name="Porcentaje 5" xfId="76"/>
    <cellStyle name="Porcentaje 5 2" xfId="77"/>
    <cellStyle name="Punto" xfId="17"/>
    <cellStyle name="Punto 2" xfId="78"/>
    <cellStyle name="Punto0" xfId="18"/>
    <cellStyle name="Punto0 2" xfId="79"/>
    <cellStyle name="Total 2" xfId="80"/>
  </cellStyles>
  <dxfs count="132">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b/>
        <i/>
        <condense val="0"/>
        <extend val="0"/>
      </font>
    </dxf>
    <dxf>
      <font>
        <b val="0"/>
        <i val="0"/>
        <condense val="0"/>
        <extend val="0"/>
      </font>
    </dxf>
    <dxf>
      <font>
        <b/>
        <i val="0"/>
        <condense val="0"/>
        <extend val="0"/>
      </font>
    </dxf>
    <dxf>
      <font>
        <b/>
        <i/>
        <condense val="0"/>
        <extend val="0"/>
      </font>
    </dxf>
    <dxf>
      <font>
        <b val="0"/>
        <i val="0"/>
        <condense val="0"/>
        <extend val="0"/>
      </font>
    </dxf>
    <dxf>
      <font>
        <condense val="0"/>
        <extend val="0"/>
        <color indexed="9"/>
      </font>
    </dxf>
    <dxf>
      <font>
        <condense val="0"/>
        <extend val="0"/>
        <color indexed="9"/>
      </font>
    </dxf>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ont>
        <b val="0"/>
        <i val="0"/>
        <condense val="0"/>
        <extend val="0"/>
        <color indexed="9"/>
      </font>
    </dxf>
    <dxf>
      <font>
        <condense val="0"/>
        <extend val="0"/>
        <color indexed="9"/>
      </font>
      <border>
        <left/>
        <right/>
        <top/>
        <bottom/>
      </border>
    </dxf>
    <dxf>
      <font>
        <condense val="0"/>
        <extend val="0"/>
        <color indexed="9"/>
      </font>
    </dxf>
    <dxf>
      <font>
        <b/>
        <i val="0"/>
        <condense val="0"/>
        <extend val="0"/>
      </font>
    </dxf>
    <dxf>
      <font>
        <b val="0"/>
        <i/>
        <condense val="0"/>
        <extend val="0"/>
      </font>
    </dxf>
    <dxf>
      <font>
        <b val="0"/>
        <i val="0"/>
        <condense val="0"/>
        <extend val="0"/>
      </font>
    </dxf>
    <dxf>
      <font>
        <condense val="0"/>
        <extend val="0"/>
        <color indexed="9"/>
      </font>
    </dxf>
    <dxf>
      <font>
        <b val="0"/>
        <i val="0"/>
        <condense val="0"/>
        <extend val="0"/>
        <color indexed="9"/>
      </font>
    </dxf>
    <dxf>
      <font>
        <condense val="0"/>
        <extend val="0"/>
        <color indexed="9"/>
      </font>
      <border>
        <left/>
        <right/>
        <top/>
        <bottom/>
      </border>
    </dxf>
    <dxf>
      <font>
        <condense val="0"/>
        <extend val="0"/>
        <color indexed="9"/>
      </font>
    </dxf>
    <dxf>
      <font>
        <b val="0"/>
        <i val="0"/>
        <condense val="0"/>
        <extend val="0"/>
        <color indexed="9"/>
      </font>
    </dxf>
    <dxf>
      <font>
        <condense val="0"/>
        <extend val="0"/>
        <color indexed="9"/>
      </font>
    </dxf>
    <dxf>
      <font>
        <b/>
        <i val="0"/>
        <condense val="0"/>
        <extend val="0"/>
      </font>
    </dxf>
    <dxf>
      <font>
        <b/>
        <i/>
        <condense val="0"/>
        <extend val="0"/>
      </font>
    </dxf>
    <dxf>
      <font>
        <b val="0"/>
        <i val="0"/>
        <condense val="0"/>
        <extend val="0"/>
      </font>
    </dxf>
    <dxf>
      <font>
        <b/>
        <i val="0"/>
        <condense val="0"/>
        <extend val="0"/>
      </font>
    </dxf>
    <dxf>
      <font>
        <b/>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condense val="0"/>
        <extend val="0"/>
        <color indexed="9"/>
      </font>
      <border>
        <left/>
        <right/>
        <top/>
        <bottom/>
      </border>
    </dxf>
    <dxf>
      <font>
        <condense val="0"/>
        <extend val="0"/>
        <color indexed="9"/>
      </font>
    </dxf>
    <dxf>
      <font>
        <b/>
        <i val="0"/>
        <condense val="0"/>
        <extend val="0"/>
      </font>
    </dxf>
    <dxf>
      <font>
        <b val="0"/>
        <i/>
        <condense val="0"/>
        <extend val="0"/>
      </font>
    </dxf>
    <dxf>
      <font>
        <b val="0"/>
        <i val="0"/>
        <condense val="0"/>
        <extend val="0"/>
      </font>
    </dxf>
    <dxf>
      <font>
        <b/>
        <i val="0"/>
        <condense val="0"/>
        <extend val="0"/>
      </font>
    </dxf>
    <dxf>
      <font>
        <b/>
        <i/>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2.xml.rels><?xml version="1.0" encoding="UTF-8" standalone="yes"?>
<Relationships xmlns="http://schemas.openxmlformats.org/package/2006/relationships"><Relationship Id="rId1" Type="http://schemas.openxmlformats.org/officeDocument/2006/relationships/vmlDrawing" Target="../drawings/vmlDrawing8.v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41203703703691E-2"/>
          <c:y val="0.19077138888888889"/>
          <c:w val="0.87743472222222219"/>
          <c:h val="0.73675138888888891"/>
        </c:manualLayout>
      </c:layout>
      <c:lineChart>
        <c:grouping val="standard"/>
        <c:varyColors val="0"/>
        <c:ser>
          <c:idx val="0"/>
          <c:order val="0"/>
          <c:tx>
            <c:v>Avance Mensual</c:v>
          </c:tx>
          <c:marker>
            <c:symbol val="none"/>
          </c:marker>
          <c:dLbls>
            <c:numFmt formatCode="0.00%" sourceLinked="0"/>
            <c:spPr>
              <a:noFill/>
              <a:ln>
                <a:noFill/>
              </a:ln>
              <a:effectLst/>
            </c:spPr>
            <c:txPr>
              <a:bodyPr rot="-5400000" vert="horz"/>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PTyCI!$E$48:$G$48</c:f>
              <c:numCache>
                <c:formatCode>0.00%</c:formatCode>
                <c:ptCount val="3"/>
                <c:pt idx="0" formatCode="General">
                  <c:v>0</c:v>
                </c:pt>
                <c:pt idx="1">
                  <c:v>0</c:v>
                </c:pt>
                <c:pt idx="2">
                  <c:v>0</c:v>
                </c:pt>
              </c:numCache>
            </c:numRef>
          </c:val>
          <c:smooth val="0"/>
          <c:extLst xmlns:c16r2="http://schemas.microsoft.com/office/drawing/2015/06/chart">
            <c:ext xmlns:c16="http://schemas.microsoft.com/office/drawing/2014/chart" uri="{C3380CC4-5D6E-409C-BE32-E72D297353CC}">
              <c16:uniqueId val="{00000000-B0B8-44AD-83A6-17F4475A3F59}"/>
            </c:ext>
          </c:extLst>
        </c:ser>
        <c:ser>
          <c:idx val="1"/>
          <c:order val="1"/>
          <c:tx>
            <c:v>Avance Acumulado</c:v>
          </c:tx>
          <c:marker>
            <c:symbol val="none"/>
          </c:marker>
          <c:dLbls>
            <c:dLbl>
              <c:idx val="1"/>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B8-44AD-83A6-17F4475A3F59}"/>
                </c:ext>
                <c:ext xmlns:c15="http://schemas.microsoft.com/office/drawing/2012/chart" uri="{CE6537A1-D6FC-4f65-9D91-7224C49458BB}"/>
              </c:extLst>
            </c:dLbl>
            <c:dLbl>
              <c:idx val="2"/>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B8-44AD-83A6-17F4475A3F59}"/>
                </c:ext>
                <c:ext xmlns:c15="http://schemas.microsoft.com/office/drawing/2012/chart" uri="{CE6537A1-D6FC-4f65-9D91-7224C49458BB}"/>
              </c:extLst>
            </c:dLbl>
            <c:dLbl>
              <c:idx val="3"/>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B8-44AD-83A6-17F4475A3F59}"/>
                </c:ext>
                <c:ext xmlns:c15="http://schemas.microsoft.com/office/drawing/2012/chart" uri="{CE6537A1-D6FC-4f65-9D91-7224C49458BB}"/>
              </c:extLst>
            </c:dLbl>
            <c:dLbl>
              <c:idx val="4"/>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B8-44AD-83A6-17F4475A3F59}"/>
                </c:ext>
                <c:ext xmlns:c15="http://schemas.microsoft.com/office/drawing/2012/chart" uri="{CE6537A1-D6FC-4f65-9D91-7224C49458BB}"/>
              </c:extLst>
            </c:dLbl>
            <c:dLbl>
              <c:idx val="5"/>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B8-44AD-83A6-17F4475A3F59}"/>
                </c:ext>
                <c:ext xmlns:c15="http://schemas.microsoft.com/office/drawing/2012/chart" uri="{CE6537A1-D6FC-4f65-9D91-7224C49458BB}"/>
              </c:extLst>
            </c:dLbl>
            <c:dLbl>
              <c:idx val="30"/>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B8-44AD-83A6-17F4475A3F59}"/>
                </c:ext>
                <c:ext xmlns:c15="http://schemas.microsoft.com/office/drawing/2012/chart" uri="{CE6537A1-D6FC-4f65-9D91-7224C49458BB}"/>
              </c:extLst>
            </c:dLbl>
            <c:numFmt formatCode="0.00%" sourceLinked="0"/>
            <c:spPr>
              <a:noFill/>
              <a:ln>
                <a:noFill/>
              </a:ln>
              <a:effectLst/>
            </c:spPr>
            <c:txPr>
              <a:bodyPr/>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PTyCI!$E$49:$G$49</c:f>
              <c:numCache>
                <c:formatCode>0.00%</c:formatCode>
                <c:ptCount val="3"/>
                <c:pt idx="0" formatCode="General">
                  <c:v>0</c:v>
                </c:pt>
                <c:pt idx="1">
                  <c:v>0</c:v>
                </c:pt>
                <c:pt idx="2">
                  <c:v>0</c:v>
                </c:pt>
              </c:numCache>
            </c:numRef>
          </c:val>
          <c:smooth val="0"/>
          <c:extLst xmlns:c16r2="http://schemas.microsoft.com/office/drawing/2015/06/chart">
            <c:ext xmlns:c16="http://schemas.microsoft.com/office/drawing/2014/chart" uri="{C3380CC4-5D6E-409C-BE32-E72D297353CC}">
              <c16:uniqueId val="{00000007-B0B8-44AD-83A6-17F4475A3F59}"/>
            </c:ext>
          </c:extLst>
        </c:ser>
        <c:dLbls>
          <c:showLegendKey val="0"/>
          <c:showVal val="0"/>
          <c:showCatName val="0"/>
          <c:showSerName val="0"/>
          <c:showPercent val="0"/>
          <c:showBubbleSize val="0"/>
        </c:dLbls>
        <c:smooth val="0"/>
        <c:axId val="-99354624"/>
        <c:axId val="-99354080"/>
      </c:lineChart>
      <c:catAx>
        <c:axId val="-9935462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MESES</a:t>
                </a:r>
              </a:p>
            </c:rich>
          </c:tx>
          <c:overlay val="0"/>
        </c:title>
        <c:numFmt formatCode="#,##0" sourceLinked="0"/>
        <c:majorTickMark val="out"/>
        <c:minorTickMark val="none"/>
        <c:tickLblPos val="nextTo"/>
        <c:txPr>
          <a:bodyPr rot="0" vert="horz"/>
          <a:lstStyle/>
          <a:p>
            <a:pPr>
              <a:defRPr sz="1000" baseline="0">
                <a:latin typeface="Arial" pitchFamily="34" charset="0"/>
              </a:defRPr>
            </a:pPr>
            <a:endParaRPr lang="es-AR"/>
          </a:p>
        </c:txPr>
        <c:crossAx val="-99354080"/>
        <c:crossesAt val="0"/>
        <c:auto val="1"/>
        <c:lblAlgn val="ctr"/>
        <c:lblOffset val="100"/>
        <c:noMultiLvlLbl val="0"/>
      </c:catAx>
      <c:valAx>
        <c:axId val="-99354080"/>
        <c:scaling>
          <c:orientation val="minMax"/>
          <c:max val="1"/>
        </c:scaling>
        <c:delete val="0"/>
        <c:axPos val="l"/>
        <c:majorGridlines/>
        <c:title>
          <c:tx>
            <c:rich>
              <a:bodyPr rot="-5400000" vert="horz"/>
              <a:lstStyle/>
              <a:p>
                <a:pPr>
                  <a:defRPr>
                    <a:latin typeface="Arial" pitchFamily="34" charset="0"/>
                    <a:cs typeface="Arial" pitchFamily="34" charset="0"/>
                  </a:defRPr>
                </a:pPr>
                <a:r>
                  <a:rPr lang="en-US">
                    <a:latin typeface="Arial" pitchFamily="34" charset="0"/>
                    <a:cs typeface="Arial" pitchFamily="34" charset="0"/>
                  </a:rPr>
                  <a:t>PORCENTAJE AVANCE</a:t>
                </a:r>
              </a:p>
            </c:rich>
          </c:tx>
          <c:layout>
            <c:manualLayout>
              <c:xMode val="edge"/>
              <c:yMode val="edge"/>
              <c:x val="5.8384259259259257E-3"/>
              <c:y val="0.32481444444444446"/>
            </c:manualLayout>
          </c:layout>
          <c:overlay val="0"/>
        </c:title>
        <c:numFmt formatCode="0%" sourceLinked="0"/>
        <c:majorTickMark val="out"/>
        <c:minorTickMark val="none"/>
        <c:tickLblPos val="nextTo"/>
        <c:txPr>
          <a:bodyPr/>
          <a:lstStyle/>
          <a:p>
            <a:pPr>
              <a:defRPr baseline="0">
                <a:latin typeface="Arial" pitchFamily="34" charset="0"/>
              </a:defRPr>
            </a:pPr>
            <a:endParaRPr lang="es-AR"/>
          </a:p>
        </c:txPr>
        <c:crossAx val="-99354624"/>
        <c:crosses val="autoZero"/>
        <c:crossBetween val="midCat"/>
      </c:valAx>
    </c:plotArea>
    <c:legend>
      <c:legendPos val="r"/>
      <c:layout>
        <c:manualLayout>
          <c:xMode val="edge"/>
          <c:yMode val="edge"/>
          <c:x val="0.84602379629629632"/>
          <c:y val="9.3211249999999982E-2"/>
          <c:w val="0.12692990740740739"/>
          <c:h val="6.3792500000000002E-2"/>
        </c:manualLayout>
      </c:layout>
      <c:overlay val="0"/>
    </c:legend>
    <c:plotVisOnly val="0"/>
    <c:dispBlanksAs val="gap"/>
    <c:showDLblsOverMax val="0"/>
  </c:chart>
  <c:spPr>
    <a:noFill/>
    <a:ln>
      <a:noFill/>
    </a:ln>
  </c:spPr>
  <c:printSettings>
    <c:headerFooter/>
    <c:pageMargins b="0.19685039370078738" l="0.19685039370078738" r="0.19685039370078738" t="0.39370078740157488"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4333333333333"/>
          <c:y val="0.17313249999999999"/>
          <c:w val="0.87508287037037036"/>
          <c:h val="0.73851531703751261"/>
        </c:manualLayout>
      </c:layout>
      <c:lineChart>
        <c:grouping val="standard"/>
        <c:varyColors val="0"/>
        <c:ser>
          <c:idx val="0"/>
          <c:order val="0"/>
          <c:tx>
            <c:v>Inversión Mensual</c:v>
          </c:tx>
          <c:marker>
            <c:symbol val="none"/>
          </c:marker>
          <c:dLbls>
            <c:dLbl>
              <c:idx val="4"/>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36-4470-8CE5-65C56222A8E1}"/>
                </c:ext>
                <c:ext xmlns:c15="http://schemas.microsoft.com/office/drawing/2012/chart" uri="{CE6537A1-D6FC-4f65-9D91-7224C49458BB}"/>
              </c:extLst>
            </c:dLbl>
            <c:numFmt formatCode="&quot;$&quot;\ #,##0.00" sourceLinked="0"/>
            <c:spPr>
              <a:noFill/>
              <a:ln>
                <a:noFill/>
              </a:ln>
              <a:effectLst/>
            </c:spPr>
            <c:txPr>
              <a:bodyPr rot="-5400000" vert="horz" anchor="ctr" anchorCtr="0"/>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PTyCI!$E$51:$G$51</c:f>
              <c:numCache>
                <c:formatCode>_-"$"* #,##0.00_-;\-"$"* #,##0.00_-;_-"$"* "-"??_-;_-@_-</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1-4436-4470-8CE5-65C56222A8E1}"/>
            </c:ext>
          </c:extLst>
        </c:ser>
        <c:ser>
          <c:idx val="1"/>
          <c:order val="1"/>
          <c:tx>
            <c:v>Inversión Acumulada</c:v>
          </c:tx>
          <c:marker>
            <c:symbol val="none"/>
          </c:marker>
          <c:dLbls>
            <c:numFmt formatCode="&quot;$&quot;\ #,##0.00" sourceLinked="0"/>
            <c:spPr>
              <a:noFill/>
              <a:ln>
                <a:noFill/>
              </a:ln>
              <a:effectLst/>
            </c:spPr>
            <c:txPr>
              <a:bodyPr rot="-5400000" vert="horz" anchor="ctr" anchorCtr="1"/>
              <a:lstStyle/>
              <a:p>
                <a:pPr>
                  <a:defRPr sz="600" baseline="0">
                    <a:latin typeface="Arial" pitchFamily="34" charset="0"/>
                  </a:defRPr>
                </a:pPr>
                <a:endParaRPr lang="es-A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PTyCI!$E$52:$G$52</c:f>
              <c:numCache>
                <c:formatCode>_-"$"* #,##0.00_-;\-"$"* #,##0.00_-;_-"$"* "-"??_-;_-@_-</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2-4436-4470-8CE5-65C56222A8E1}"/>
            </c:ext>
          </c:extLst>
        </c:ser>
        <c:dLbls>
          <c:showLegendKey val="0"/>
          <c:showVal val="0"/>
          <c:showCatName val="0"/>
          <c:showSerName val="0"/>
          <c:showPercent val="0"/>
          <c:showBubbleSize val="0"/>
        </c:dLbls>
        <c:smooth val="0"/>
        <c:axId val="-2125745184"/>
        <c:axId val="-2125742464"/>
      </c:lineChart>
      <c:catAx>
        <c:axId val="-2125745184"/>
        <c:scaling>
          <c:orientation val="minMax"/>
        </c:scaling>
        <c:delete val="0"/>
        <c:axPos val="b"/>
        <c:title>
          <c:tx>
            <c:rich>
              <a:bodyPr/>
              <a:lstStyle/>
              <a:p>
                <a:pPr>
                  <a:defRPr/>
                </a:pPr>
                <a:r>
                  <a:rPr lang="en-US">
                    <a:latin typeface="Arial" pitchFamily="34" charset="0"/>
                    <a:cs typeface="Arial" pitchFamily="34" charset="0"/>
                  </a:rPr>
                  <a:t>MESES</a:t>
                </a:r>
              </a:p>
            </c:rich>
          </c:tx>
          <c:overlay val="0"/>
        </c:title>
        <c:numFmt formatCode="#,##0" sourceLinked="0"/>
        <c:majorTickMark val="out"/>
        <c:minorTickMark val="none"/>
        <c:tickLblPos val="nextTo"/>
        <c:txPr>
          <a:bodyPr rot="0" vert="horz"/>
          <a:lstStyle/>
          <a:p>
            <a:pPr>
              <a:defRPr sz="1000" baseline="0">
                <a:latin typeface="Arial" pitchFamily="34" charset="0"/>
              </a:defRPr>
            </a:pPr>
            <a:endParaRPr lang="es-AR"/>
          </a:p>
        </c:txPr>
        <c:crossAx val="-2125742464"/>
        <c:crosses val="autoZero"/>
        <c:auto val="1"/>
        <c:lblAlgn val="ctr"/>
        <c:lblOffset val="100"/>
        <c:noMultiLvlLbl val="0"/>
      </c:catAx>
      <c:valAx>
        <c:axId val="-2125742464"/>
        <c:scaling>
          <c:orientation val="minMax"/>
        </c:scaling>
        <c:delete val="0"/>
        <c:axPos val="l"/>
        <c:majorGridlines/>
        <c:title>
          <c:tx>
            <c:rich>
              <a:bodyPr rot="-5400000" vert="horz"/>
              <a:lstStyle/>
              <a:p>
                <a:pPr>
                  <a:defRPr/>
                </a:pPr>
                <a:r>
                  <a:rPr lang="en-US"/>
                  <a:t>MILLES DE PESOS</a:t>
                </a:r>
              </a:p>
            </c:rich>
          </c:tx>
          <c:layout>
            <c:manualLayout>
              <c:xMode val="edge"/>
              <c:yMode val="edge"/>
              <c:x val="1.2165740740740737E-2"/>
              <c:y val="0.48667319444444446"/>
            </c:manualLayout>
          </c:layout>
          <c:overlay val="0"/>
        </c:title>
        <c:numFmt formatCode="&quot;$&quot;\ #,##0" sourceLinked="0"/>
        <c:majorTickMark val="out"/>
        <c:minorTickMark val="none"/>
        <c:tickLblPos val="nextTo"/>
        <c:crossAx val="-2125745184"/>
        <c:crosses val="autoZero"/>
        <c:crossBetween val="midCat"/>
        <c:dispUnits>
          <c:builtInUnit val="thousands"/>
        </c:dispUnits>
      </c:valAx>
    </c:plotArea>
    <c:legend>
      <c:legendPos val="r"/>
      <c:layout>
        <c:manualLayout>
          <c:xMode val="edge"/>
          <c:yMode val="edge"/>
          <c:x val="0.84549453703703703"/>
          <c:y val="6.8516805555555546E-2"/>
          <c:w val="0.13569064814814816"/>
          <c:h val="6.3792500000000002E-2"/>
        </c:manualLayout>
      </c:layout>
      <c:overlay val="0"/>
    </c:legend>
    <c:plotVisOnly val="1"/>
    <c:dispBlanksAs val="gap"/>
    <c:showDLblsOverMax val="0"/>
  </c:chart>
  <c:spPr>
    <a:noFill/>
    <a:ln>
      <a:noFill/>
    </a:ln>
  </c:spPr>
  <c:printSettings>
    <c:headerFooter>
      <c:oddHeader>&amp;Z&amp;G</c:oddHeader>
    </c:headerFooter>
    <c:pageMargins b="0.19685039370078741" l="0.19685039370078741" r="0.19685039370078741" t="0.39370078740157483" header="0" footer="0"/>
    <c:pageSetup paperSize="9" orientation="landscape"/>
    <c:legacyDrawingHF r:id="rId1"/>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2552700</xdr:colOff>
      <xdr:row>0</xdr:row>
      <xdr:rowOff>76200</xdr:rowOff>
    </xdr:from>
    <xdr:ext cx="184731" cy="264560"/>
    <xdr:sp macro="" textlink="">
      <xdr:nvSpPr>
        <xdr:cNvPr id="2" name="CuadroTexto 1"/>
        <xdr:cNvSpPr txBox="1"/>
      </xdr:nvSpPr>
      <xdr:spPr>
        <a:xfrm>
          <a:off x="12877800" y="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A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52917</xdr:rowOff>
    </xdr:from>
    <xdr:to>
      <xdr:col>15</xdr:col>
      <xdr:colOff>5000</xdr:colOff>
      <xdr:row>46</xdr:row>
      <xdr:rowOff>140917</xdr:rowOff>
    </xdr:to>
    <xdr:graphicFrame macro="">
      <xdr:nvGraphicFramePr>
        <xdr:cNvPr id="2" name="1 Gráfico" title="PLAN DE TRABAJO - AVANCE PORCENTUAL OBRA">
          <a:extLst>
            <a:ext uri="{FF2B5EF4-FFF2-40B4-BE49-F238E27FC236}">
              <a16:creationId xmlns:a16="http://schemas.microsoft.com/office/drawing/2014/main" xmlns="" id="{00000000-0008-0000-05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636825</xdr:colOff>
      <xdr:row>37</xdr:row>
      <xdr:rowOff>151500</xdr:rowOff>
    </xdr:to>
    <xdr:graphicFrame macro="">
      <xdr:nvGraphicFramePr>
        <xdr:cNvPr id="2" name="1 Gráfico" title="PLAN DE TRABAJO - AVANCE PORCENTUAL OBRA">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os\c\Mis%20documentos\Nueva%20carpeta\DOCUMENTO%20DE%20EXCEL\PROMEBA-V-DOLORES\ANEXOS%20OFERTA%20ECON&#211;MICA%20-11-13-16%20Y%2017-prueb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48778A\Proyecto3\Users\Otros\Desktop\SIGOP\Planillas%20finales%20-%20Marzo%202019\IPV%20-%20Planillas%20Oferta%20-%20Obra%20-%20Ubicaci&#243;n%20-%20Con%20Polinomic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48778A\Proyecto3\Users\PC\Downloads\PLANILLA%20OFERTA%20CAPACITACION%20N&#176;%200%20-%20IP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RABAJO"/>
      <sheetName val="CUADROS"/>
      <sheetName val="CURVA"/>
      <sheetName val="PLANILLA COSTOS"/>
      <sheetName val="ANALISIS DE PRECIO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1"/>
      <sheetName val="P2"/>
      <sheetName val="P3"/>
      <sheetName val="INFRA"/>
      <sheetName val="CyP"/>
      <sheetName val="AP"/>
      <sheetName val="PTyCI"/>
      <sheetName val="Polinomica"/>
      <sheetName val="Grafico Avance Obra"/>
      <sheetName val="Gráfico Curva Inversiones"/>
      <sheetName val="Insumos"/>
      <sheetName val="Indices"/>
      <sheetName val="Códigos Items"/>
      <sheetName val="Gastos Generales"/>
    </sheetNames>
    <sheetDataSet>
      <sheetData sheetId="0">
        <row r="19">
          <cell r="C19">
            <v>1</v>
          </cell>
        </row>
        <row r="20">
          <cell r="C20">
            <v>1</v>
          </cell>
        </row>
      </sheetData>
      <sheetData sheetId="1">
        <row r="1">
          <cell r="A1" t="str">
            <v>DATOS PROTOTIPO P1</v>
          </cell>
        </row>
        <row r="2">
          <cell r="A2" t="str">
            <v>OBRA</v>
          </cell>
          <cell r="B2">
            <v>0</v>
          </cell>
        </row>
        <row r="3">
          <cell r="A3" t="str">
            <v>UBICACIÓN</v>
          </cell>
          <cell r="B3">
            <v>0</v>
          </cell>
        </row>
        <row r="4">
          <cell r="A4" t="str">
            <v>PROTOTIPO:</v>
          </cell>
          <cell r="B4" t="str">
            <v>aba</v>
          </cell>
        </row>
        <row r="5">
          <cell r="A5" t="str">
            <v>CANTIDAD:</v>
          </cell>
          <cell r="B5">
            <v>30</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A13">
            <v>4</v>
          </cell>
          <cell r="B13">
            <v>0</v>
          </cell>
          <cell r="C13">
            <v>0</v>
          </cell>
        </row>
        <row r="14">
          <cell r="A14">
            <v>5</v>
          </cell>
          <cell r="B14">
            <v>0</v>
          </cell>
          <cell r="C14">
            <v>0</v>
          </cell>
        </row>
        <row r="15">
          <cell r="A15">
            <v>6</v>
          </cell>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2">
        <row r="1">
          <cell r="A1" t="str">
            <v>DATOS PROTOTIPO P2</v>
          </cell>
        </row>
        <row r="2">
          <cell r="A2" t="str">
            <v>OBRA</v>
          </cell>
          <cell r="B2">
            <v>0</v>
          </cell>
        </row>
        <row r="3">
          <cell r="A3" t="str">
            <v xml:space="preserve">UBICACION:      </v>
          </cell>
          <cell r="B3">
            <v>0</v>
          </cell>
        </row>
        <row r="4">
          <cell r="A4" t="str">
            <v>PROTOTIPO:</v>
          </cell>
          <cell r="B4" t="str">
            <v>abd</v>
          </cell>
        </row>
        <row r="5">
          <cell r="A5" t="str">
            <v>CANTIDAD:</v>
          </cell>
          <cell r="B5">
            <v>4</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A13">
            <v>4</v>
          </cell>
          <cell r="B13">
            <v>0</v>
          </cell>
          <cell r="C13">
            <v>0</v>
          </cell>
        </row>
        <row r="14">
          <cell r="A14">
            <v>5</v>
          </cell>
          <cell r="B14">
            <v>0</v>
          </cell>
          <cell r="C14">
            <v>0</v>
          </cell>
        </row>
        <row r="15">
          <cell r="A15">
            <v>6</v>
          </cell>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3">
        <row r="1">
          <cell r="A1" t="str">
            <v>DATOS PROTOTIPO P3</v>
          </cell>
        </row>
        <row r="2">
          <cell r="A2" t="str">
            <v>OBRA</v>
          </cell>
          <cell r="B2">
            <v>0</v>
          </cell>
        </row>
        <row r="3">
          <cell r="A3" t="str">
            <v xml:space="preserve">UBICACION:      </v>
          </cell>
          <cell r="B3">
            <v>0</v>
          </cell>
        </row>
        <row r="4">
          <cell r="A4" t="str">
            <v>PROTOTIPO:</v>
          </cell>
          <cell r="B4" t="str">
            <v>abc</v>
          </cell>
        </row>
        <row r="5">
          <cell r="A5" t="str">
            <v>CANTIDAD:</v>
          </cell>
          <cell r="B5">
            <v>2</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4"/>
      <sheetData sheetId="5">
        <row r="1">
          <cell r="A1" t="str">
            <v xml:space="preserve">COMITENTE : </v>
          </cell>
          <cell r="C1" t="str">
            <v>INSTITUTO PROVINCIAL DE LA VIVIENDA</v>
          </cell>
        </row>
        <row r="2">
          <cell r="A2" t="str">
            <v>OBRA :</v>
          </cell>
          <cell r="C2">
            <v>0</v>
          </cell>
        </row>
        <row r="3">
          <cell r="A3" t="str">
            <v>UBICACION:</v>
          </cell>
          <cell r="C3">
            <v>0</v>
          </cell>
        </row>
        <row r="4">
          <cell r="A4" t="str">
            <v>LICITACIÓN N°:</v>
          </cell>
          <cell r="C4">
            <v>0</v>
          </cell>
        </row>
        <row r="5">
          <cell r="A5" t="str">
            <v>EXPEDIENTE N°:</v>
          </cell>
          <cell r="C5">
            <v>0</v>
          </cell>
        </row>
        <row r="6">
          <cell r="A6" t="str">
            <v>PRESUPUESTO OFICIAL:</v>
          </cell>
          <cell r="C6">
            <v>0</v>
          </cell>
        </row>
        <row r="7">
          <cell r="A7" t="str">
            <v>ANTICIPO FINANCIERO/ACOPIO:</v>
          </cell>
          <cell r="C7">
            <v>0</v>
          </cell>
        </row>
        <row r="8">
          <cell r="A8" t="str">
            <v>FECHA APERTURA LICITACIÓN:</v>
          </cell>
          <cell r="C8">
            <v>0</v>
          </cell>
        </row>
        <row r="9">
          <cell r="A9" t="str">
            <v>PLAZO DE OBRA:</v>
          </cell>
          <cell r="C9">
            <v>0</v>
          </cell>
        </row>
        <row r="10">
          <cell r="A10" t="str">
            <v xml:space="preserve">EMPRESA CONSTRUCTORA:  </v>
          </cell>
          <cell r="C10">
            <v>0</v>
          </cell>
        </row>
        <row r="11">
          <cell r="A11" t="str">
            <v>MONTO DE LA OFERTA:</v>
          </cell>
          <cell r="C11">
            <v>0</v>
          </cell>
        </row>
        <row r="12">
          <cell r="A12" t="str">
            <v>MONTO TERRENO</v>
          </cell>
          <cell r="C12">
            <v>0</v>
          </cell>
        </row>
        <row r="14">
          <cell r="A14" t="str">
            <v xml:space="preserve">COMPUTO Y PRESUPUESTO </v>
          </cell>
        </row>
        <row r="16">
          <cell r="A16" t="str">
            <v>PROTOTIPO 1 - TIPO aba</v>
          </cell>
          <cell r="C16" t="str">
            <v>CANTIDAD VIVIENDAS</v>
          </cell>
          <cell r="D16">
            <v>30</v>
          </cell>
          <cell r="G16" t="str">
            <v>PRECIO UNIT. PROTOTIPO 1 - TIPO aba</v>
          </cell>
          <cell r="H16">
            <v>0</v>
          </cell>
        </row>
        <row r="17">
          <cell r="A17" t="str">
            <v>PROTOTIPO 2 - TIPO abd</v>
          </cell>
          <cell r="C17" t="str">
            <v>CANTIDAD VIVIENDAS</v>
          </cell>
          <cell r="D17">
            <v>4</v>
          </cell>
          <cell r="G17" t="str">
            <v>PRECIO UNIT. PROTOTIPO 2 - TIPO abd</v>
          </cell>
          <cell r="H17">
            <v>0</v>
          </cell>
        </row>
        <row r="18">
          <cell r="A18" t="str">
            <v>PROTOTIPO 3 - TIPO abc</v>
          </cell>
          <cell r="C18" t="str">
            <v>CANTIDAD VIVIENDAS</v>
          </cell>
          <cell r="D18">
            <v>2</v>
          </cell>
          <cell r="G18" t="str">
            <v>PRECIO UNIT. PROTOTIPO 3 - TIPO abc</v>
          </cell>
          <cell r="H18">
            <v>0</v>
          </cell>
        </row>
        <row r="19">
          <cell r="A19" t="str">
            <v>CANTIDAD DE VIVIENDAS</v>
          </cell>
          <cell r="C19">
            <v>1</v>
          </cell>
        </row>
        <row r="20">
          <cell r="A20" t="str">
            <v>RUBRO ITEM</v>
          </cell>
          <cell r="B20" t="str">
            <v>DESIGNACION</v>
          </cell>
          <cell r="D20" t="str">
            <v>UN.</v>
          </cell>
          <cell r="E20" t="str">
            <v>CANT.</v>
          </cell>
          <cell r="F20" t="str">
            <v>COSTO UNITARIO</v>
          </cell>
          <cell r="G20" t="str">
            <v>PRECIO UNITARIO</v>
          </cell>
          <cell r="H20" t="str">
            <v>PRECIO TOTAL DEL ITEM</v>
          </cell>
          <cell r="I20" t="str">
            <v>PORCENTAJE INCIDENCIA DEL ITEM</v>
          </cell>
        </row>
        <row r="22">
          <cell r="A22">
            <v>0</v>
          </cell>
          <cell r="B22">
            <v>0</v>
          </cell>
          <cell r="D22">
            <v>0</v>
          </cell>
          <cell r="E22">
            <v>0</v>
          </cell>
          <cell r="F22">
            <v>0</v>
          </cell>
          <cell r="G22">
            <v>0</v>
          </cell>
          <cell r="H22">
            <v>0</v>
          </cell>
          <cell r="I22">
            <v>0</v>
          </cell>
        </row>
        <row r="23">
          <cell r="A23">
            <v>0</v>
          </cell>
          <cell r="B23">
            <v>0</v>
          </cell>
          <cell r="D23">
            <v>0</v>
          </cell>
          <cell r="E23">
            <v>0</v>
          </cell>
          <cell r="F23">
            <v>0</v>
          </cell>
          <cell r="G23">
            <v>0</v>
          </cell>
          <cell r="H23">
            <v>0</v>
          </cell>
          <cell r="I23">
            <v>0</v>
          </cell>
        </row>
        <row r="24">
          <cell r="A24">
            <v>0</v>
          </cell>
          <cell r="B24">
            <v>0</v>
          </cell>
          <cell r="D24">
            <v>0</v>
          </cell>
          <cell r="E24">
            <v>0</v>
          </cell>
          <cell r="F24">
            <v>0</v>
          </cell>
          <cell r="G24">
            <v>0</v>
          </cell>
          <cell r="H24">
            <v>0</v>
          </cell>
          <cell r="I24">
            <v>0</v>
          </cell>
        </row>
        <row r="25">
          <cell r="A25">
            <v>0</v>
          </cell>
          <cell r="B25">
            <v>0</v>
          </cell>
          <cell r="D25">
            <v>0</v>
          </cell>
          <cell r="E25">
            <v>0</v>
          </cell>
          <cell r="F25">
            <v>0</v>
          </cell>
          <cell r="G25">
            <v>0</v>
          </cell>
          <cell r="H25">
            <v>0</v>
          </cell>
          <cell r="I25">
            <v>0</v>
          </cell>
        </row>
        <row r="26">
          <cell r="A26">
            <v>0</v>
          </cell>
          <cell r="B26">
            <v>0</v>
          </cell>
          <cell r="D26">
            <v>0</v>
          </cell>
          <cell r="E26">
            <v>0</v>
          </cell>
          <cell r="F26">
            <v>0</v>
          </cell>
          <cell r="G26">
            <v>0</v>
          </cell>
          <cell r="H26">
            <v>0</v>
          </cell>
          <cell r="I26">
            <v>0</v>
          </cell>
        </row>
        <row r="27">
          <cell r="A27">
            <v>0</v>
          </cell>
          <cell r="B27">
            <v>0</v>
          </cell>
          <cell r="D27">
            <v>0</v>
          </cell>
          <cell r="E27">
            <v>0</v>
          </cell>
          <cell r="F27">
            <v>0</v>
          </cell>
          <cell r="G27">
            <v>0</v>
          </cell>
          <cell r="H27">
            <v>0</v>
          </cell>
          <cell r="I27">
            <v>0</v>
          </cell>
        </row>
        <row r="28">
          <cell r="A28">
            <v>0</v>
          </cell>
          <cell r="B28">
            <v>0</v>
          </cell>
          <cell r="D28">
            <v>0</v>
          </cell>
          <cell r="E28">
            <v>0</v>
          </cell>
          <cell r="F28">
            <v>0</v>
          </cell>
          <cell r="G28">
            <v>0</v>
          </cell>
          <cell r="H28">
            <v>0</v>
          </cell>
          <cell r="I28">
            <v>0</v>
          </cell>
        </row>
        <row r="29">
          <cell r="A29">
            <v>0</v>
          </cell>
          <cell r="B29">
            <v>0</v>
          </cell>
          <cell r="D29">
            <v>0</v>
          </cell>
          <cell r="E29">
            <v>0</v>
          </cell>
          <cell r="F29">
            <v>0</v>
          </cell>
          <cell r="G29">
            <v>0</v>
          </cell>
          <cell r="H29">
            <v>0</v>
          </cell>
          <cell r="I29">
            <v>0</v>
          </cell>
        </row>
        <row r="30">
          <cell r="A30">
            <v>0</v>
          </cell>
          <cell r="B30">
            <v>0</v>
          </cell>
          <cell r="D30">
            <v>0</v>
          </cell>
          <cell r="E30">
            <v>0</v>
          </cell>
          <cell r="F30">
            <v>0</v>
          </cell>
          <cell r="G30">
            <v>0</v>
          </cell>
          <cell r="H30">
            <v>0</v>
          </cell>
          <cell r="I30">
            <v>0</v>
          </cell>
        </row>
        <row r="31">
          <cell r="A31">
            <v>0</v>
          </cell>
          <cell r="B31">
            <v>0</v>
          </cell>
          <cell r="D31">
            <v>0</v>
          </cell>
          <cell r="E31">
            <v>0</v>
          </cell>
          <cell r="F31">
            <v>0</v>
          </cell>
          <cell r="G31">
            <v>0</v>
          </cell>
          <cell r="H31">
            <v>0</v>
          </cell>
          <cell r="I31">
            <v>0</v>
          </cell>
        </row>
        <row r="32">
          <cell r="A32">
            <v>0</v>
          </cell>
          <cell r="B32">
            <v>0</v>
          </cell>
          <cell r="D32">
            <v>0</v>
          </cell>
          <cell r="E32">
            <v>0</v>
          </cell>
          <cell r="F32">
            <v>0</v>
          </cell>
          <cell r="G32">
            <v>0</v>
          </cell>
          <cell r="H32">
            <v>0</v>
          </cell>
          <cell r="I32">
            <v>0</v>
          </cell>
        </row>
        <row r="33">
          <cell r="A33">
            <v>0</v>
          </cell>
          <cell r="B33">
            <v>0</v>
          </cell>
          <cell r="D33">
            <v>0</v>
          </cell>
          <cell r="E33">
            <v>0</v>
          </cell>
          <cell r="F33">
            <v>0</v>
          </cell>
          <cell r="G33">
            <v>0</v>
          </cell>
          <cell r="H33">
            <v>0</v>
          </cell>
          <cell r="I33">
            <v>0</v>
          </cell>
        </row>
        <row r="34">
          <cell r="A34">
            <v>0</v>
          </cell>
          <cell r="B34">
            <v>0</v>
          </cell>
          <cell r="D34">
            <v>0</v>
          </cell>
          <cell r="E34">
            <v>0</v>
          </cell>
          <cell r="F34">
            <v>0</v>
          </cell>
          <cell r="G34">
            <v>0</v>
          </cell>
          <cell r="H34">
            <v>0</v>
          </cell>
          <cell r="I34">
            <v>0</v>
          </cell>
        </row>
        <row r="35">
          <cell r="A35">
            <v>0</v>
          </cell>
          <cell r="B35">
            <v>0</v>
          </cell>
          <cell r="D35">
            <v>0</v>
          </cell>
          <cell r="E35">
            <v>0</v>
          </cell>
          <cell r="F35">
            <v>0</v>
          </cell>
          <cell r="G35">
            <v>0</v>
          </cell>
          <cell r="H35">
            <v>0</v>
          </cell>
          <cell r="I35">
            <v>0</v>
          </cell>
        </row>
        <row r="36">
          <cell r="A36">
            <v>0</v>
          </cell>
          <cell r="B36">
            <v>0</v>
          </cell>
          <cell r="D36">
            <v>0</v>
          </cell>
          <cell r="E36">
            <v>0</v>
          </cell>
          <cell r="F36">
            <v>0</v>
          </cell>
          <cell r="G36">
            <v>0</v>
          </cell>
          <cell r="H36">
            <v>0</v>
          </cell>
          <cell r="I36">
            <v>0</v>
          </cell>
        </row>
        <row r="37">
          <cell r="A37">
            <v>0</v>
          </cell>
          <cell r="B37">
            <v>0</v>
          </cell>
          <cell r="D37">
            <v>0</v>
          </cell>
          <cell r="E37">
            <v>0</v>
          </cell>
          <cell r="F37">
            <v>0</v>
          </cell>
          <cell r="G37">
            <v>0</v>
          </cell>
          <cell r="H37">
            <v>0</v>
          </cell>
          <cell r="I37">
            <v>0</v>
          </cell>
        </row>
        <row r="38">
          <cell r="A38">
            <v>0</v>
          </cell>
          <cell r="B38">
            <v>0</v>
          </cell>
          <cell r="D38">
            <v>0</v>
          </cell>
          <cell r="E38">
            <v>0</v>
          </cell>
          <cell r="F38">
            <v>0</v>
          </cell>
          <cell r="G38">
            <v>0</v>
          </cell>
          <cell r="H38">
            <v>0</v>
          </cell>
          <cell r="I38">
            <v>0</v>
          </cell>
        </row>
        <row r="39">
          <cell r="A39">
            <v>0</v>
          </cell>
          <cell r="B39">
            <v>0</v>
          </cell>
          <cell r="D39">
            <v>0</v>
          </cell>
          <cell r="E39">
            <v>0</v>
          </cell>
          <cell r="F39">
            <v>0</v>
          </cell>
          <cell r="G39">
            <v>0</v>
          </cell>
          <cell r="H39">
            <v>0</v>
          </cell>
          <cell r="I39">
            <v>0</v>
          </cell>
        </row>
        <row r="40">
          <cell r="A40">
            <v>0</v>
          </cell>
          <cell r="B40">
            <v>0</v>
          </cell>
          <cell r="D40">
            <v>0</v>
          </cell>
          <cell r="E40">
            <v>0</v>
          </cell>
          <cell r="F40">
            <v>0</v>
          </cell>
          <cell r="G40">
            <v>0</v>
          </cell>
          <cell r="H40">
            <v>0</v>
          </cell>
          <cell r="I40">
            <v>0</v>
          </cell>
        </row>
        <row r="41">
          <cell r="A41">
            <v>0</v>
          </cell>
          <cell r="B41">
            <v>0</v>
          </cell>
          <cell r="D41">
            <v>0</v>
          </cell>
          <cell r="E41">
            <v>0</v>
          </cell>
          <cell r="F41">
            <v>0</v>
          </cell>
          <cell r="G41">
            <v>0</v>
          </cell>
          <cell r="H41">
            <v>0</v>
          </cell>
          <cell r="I41">
            <v>0</v>
          </cell>
        </row>
        <row r="42">
          <cell r="A42">
            <v>0</v>
          </cell>
          <cell r="B42">
            <v>0</v>
          </cell>
          <cell r="D42">
            <v>0</v>
          </cell>
          <cell r="E42">
            <v>0</v>
          </cell>
          <cell r="F42">
            <v>0</v>
          </cell>
          <cell r="G42">
            <v>0</v>
          </cell>
          <cell r="H42">
            <v>0</v>
          </cell>
          <cell r="I42">
            <v>0</v>
          </cell>
        </row>
        <row r="43">
          <cell r="A43">
            <v>0</v>
          </cell>
          <cell r="B43">
            <v>0</v>
          </cell>
          <cell r="D43">
            <v>0</v>
          </cell>
          <cell r="E43">
            <v>0</v>
          </cell>
          <cell r="F43">
            <v>0</v>
          </cell>
          <cell r="G43">
            <v>0</v>
          </cell>
          <cell r="H43">
            <v>0</v>
          </cell>
          <cell r="I43">
            <v>0</v>
          </cell>
        </row>
        <row r="44">
          <cell r="A44">
            <v>0</v>
          </cell>
          <cell r="B44">
            <v>0</v>
          </cell>
          <cell r="D44">
            <v>0</v>
          </cell>
          <cell r="E44">
            <v>0</v>
          </cell>
          <cell r="F44">
            <v>0</v>
          </cell>
          <cell r="G44">
            <v>0</v>
          </cell>
          <cell r="H44">
            <v>0</v>
          </cell>
          <cell r="I44">
            <v>0</v>
          </cell>
        </row>
        <row r="45">
          <cell r="A45">
            <v>0</v>
          </cell>
          <cell r="B45">
            <v>0</v>
          </cell>
          <cell r="D45">
            <v>0</v>
          </cell>
          <cell r="E45">
            <v>0</v>
          </cell>
          <cell r="F45">
            <v>0</v>
          </cell>
          <cell r="G45">
            <v>0</v>
          </cell>
          <cell r="H45">
            <v>0</v>
          </cell>
          <cell r="I45">
            <v>0</v>
          </cell>
        </row>
        <row r="46">
          <cell r="A46">
            <v>0</v>
          </cell>
          <cell r="B46">
            <v>0</v>
          </cell>
          <cell r="D46">
            <v>0</v>
          </cell>
          <cell r="E46">
            <v>0</v>
          </cell>
          <cell r="F46">
            <v>0</v>
          </cell>
          <cell r="G46">
            <v>0</v>
          </cell>
          <cell r="H46">
            <v>0</v>
          </cell>
          <cell r="I46">
            <v>0</v>
          </cell>
        </row>
        <row r="47">
          <cell r="A47">
            <v>0</v>
          </cell>
          <cell r="B47">
            <v>0</v>
          </cell>
          <cell r="D47">
            <v>0</v>
          </cell>
          <cell r="E47">
            <v>0</v>
          </cell>
          <cell r="F47">
            <v>0</v>
          </cell>
          <cell r="G47">
            <v>0</v>
          </cell>
          <cell r="H47">
            <v>0</v>
          </cell>
          <cell r="I47">
            <v>0</v>
          </cell>
        </row>
        <row r="48">
          <cell r="A48">
            <v>0</v>
          </cell>
          <cell r="B48">
            <v>0</v>
          </cell>
          <cell r="D48">
            <v>0</v>
          </cell>
          <cell r="E48">
            <v>0</v>
          </cell>
          <cell r="F48">
            <v>0</v>
          </cell>
          <cell r="G48">
            <v>0</v>
          </cell>
          <cell r="H48">
            <v>0</v>
          </cell>
          <cell r="I48">
            <v>0</v>
          </cell>
        </row>
        <row r="49">
          <cell r="A49">
            <v>0</v>
          </cell>
          <cell r="B49">
            <v>0</v>
          </cell>
          <cell r="D49">
            <v>0</v>
          </cell>
          <cell r="E49">
            <v>0</v>
          </cell>
          <cell r="F49">
            <v>0</v>
          </cell>
          <cell r="G49">
            <v>0</v>
          </cell>
          <cell r="H49">
            <v>0</v>
          </cell>
          <cell r="I49">
            <v>0</v>
          </cell>
        </row>
        <row r="50">
          <cell r="A50">
            <v>0</v>
          </cell>
          <cell r="B50">
            <v>0</v>
          </cell>
          <cell r="D50">
            <v>0</v>
          </cell>
          <cell r="E50">
            <v>0</v>
          </cell>
          <cell r="F50">
            <v>0</v>
          </cell>
          <cell r="G50">
            <v>0</v>
          </cell>
          <cell r="H50">
            <v>0</v>
          </cell>
          <cell r="I50">
            <v>0</v>
          </cell>
        </row>
        <row r="51">
          <cell r="A51">
            <v>0</v>
          </cell>
          <cell r="B51">
            <v>0</v>
          </cell>
          <cell r="D51">
            <v>0</v>
          </cell>
          <cell r="E51">
            <v>0</v>
          </cell>
          <cell r="F51">
            <v>0</v>
          </cell>
          <cell r="G51">
            <v>0</v>
          </cell>
          <cell r="H51">
            <v>0</v>
          </cell>
          <cell r="I51">
            <v>0</v>
          </cell>
        </row>
        <row r="52">
          <cell r="A52">
            <v>0</v>
          </cell>
          <cell r="B52">
            <v>0</v>
          </cell>
          <cell r="D52">
            <v>0</v>
          </cell>
          <cell r="E52">
            <v>0</v>
          </cell>
          <cell r="F52">
            <v>0</v>
          </cell>
          <cell r="G52">
            <v>0</v>
          </cell>
          <cell r="H52">
            <v>0</v>
          </cell>
          <cell r="I52">
            <v>0</v>
          </cell>
        </row>
        <row r="53">
          <cell r="A53">
            <v>0</v>
          </cell>
          <cell r="B53">
            <v>0</v>
          </cell>
          <cell r="D53">
            <v>0</v>
          </cell>
          <cell r="E53">
            <v>0</v>
          </cell>
          <cell r="F53">
            <v>0</v>
          </cell>
          <cell r="G53">
            <v>0</v>
          </cell>
          <cell r="H53">
            <v>0</v>
          </cell>
          <cell r="I53">
            <v>0</v>
          </cell>
        </row>
        <row r="54">
          <cell r="A54">
            <v>0</v>
          </cell>
          <cell r="B54">
            <v>0</v>
          </cell>
          <cell r="D54">
            <v>0</v>
          </cell>
          <cell r="E54">
            <v>0</v>
          </cell>
          <cell r="F54">
            <v>0</v>
          </cell>
          <cell r="G54">
            <v>0</v>
          </cell>
          <cell r="H54">
            <v>0</v>
          </cell>
          <cell r="I54">
            <v>0</v>
          </cell>
        </row>
        <row r="55">
          <cell r="A55">
            <v>0</v>
          </cell>
          <cell r="B55">
            <v>0</v>
          </cell>
          <cell r="D55">
            <v>0</v>
          </cell>
          <cell r="E55">
            <v>0</v>
          </cell>
          <cell r="F55">
            <v>0</v>
          </cell>
          <cell r="G55">
            <v>0</v>
          </cell>
          <cell r="H55">
            <v>0</v>
          </cell>
          <cell r="I55">
            <v>0</v>
          </cell>
        </row>
        <row r="56">
          <cell r="A56">
            <v>0</v>
          </cell>
          <cell r="B56">
            <v>0</v>
          </cell>
          <cell r="D56">
            <v>0</v>
          </cell>
          <cell r="E56">
            <v>0</v>
          </cell>
          <cell r="F56">
            <v>0</v>
          </cell>
          <cell r="G56">
            <v>0</v>
          </cell>
          <cell r="H56">
            <v>0</v>
          </cell>
          <cell r="I56">
            <v>0</v>
          </cell>
        </row>
        <row r="57">
          <cell r="A57">
            <v>0</v>
          </cell>
          <cell r="B57">
            <v>0</v>
          </cell>
          <cell r="D57">
            <v>0</v>
          </cell>
          <cell r="E57">
            <v>0</v>
          </cell>
          <cell r="F57">
            <v>0</v>
          </cell>
          <cell r="G57">
            <v>0</v>
          </cell>
          <cell r="H57">
            <v>0</v>
          </cell>
          <cell r="I57">
            <v>0</v>
          </cell>
        </row>
        <row r="58">
          <cell r="A58">
            <v>0</v>
          </cell>
          <cell r="B58">
            <v>0</v>
          </cell>
          <cell r="D58">
            <v>0</v>
          </cell>
          <cell r="E58">
            <v>0</v>
          </cell>
          <cell r="F58">
            <v>0</v>
          </cell>
          <cell r="G58">
            <v>0</v>
          </cell>
          <cell r="H58">
            <v>0</v>
          </cell>
          <cell r="I58">
            <v>0</v>
          </cell>
        </row>
        <row r="59">
          <cell r="A59">
            <v>0</v>
          </cell>
          <cell r="B59">
            <v>0</v>
          </cell>
          <cell r="D59">
            <v>0</v>
          </cell>
          <cell r="E59">
            <v>0</v>
          </cell>
          <cell r="F59">
            <v>0</v>
          </cell>
          <cell r="G59">
            <v>0</v>
          </cell>
          <cell r="H59">
            <v>0</v>
          </cell>
          <cell r="I59">
            <v>0</v>
          </cell>
        </row>
        <row r="60">
          <cell r="A60">
            <v>0</v>
          </cell>
          <cell r="B60">
            <v>0</v>
          </cell>
          <cell r="D60">
            <v>0</v>
          </cell>
          <cell r="E60">
            <v>0</v>
          </cell>
          <cell r="F60">
            <v>0</v>
          </cell>
          <cell r="G60">
            <v>0</v>
          </cell>
          <cell r="H60">
            <v>0</v>
          </cell>
          <cell r="I60">
            <v>0</v>
          </cell>
        </row>
        <row r="61">
          <cell r="A61">
            <v>0</v>
          </cell>
          <cell r="B61">
            <v>0</v>
          </cell>
          <cell r="D61">
            <v>0</v>
          </cell>
          <cell r="E61">
            <v>0</v>
          </cell>
          <cell r="F61">
            <v>0</v>
          </cell>
          <cell r="G61">
            <v>0</v>
          </cell>
          <cell r="H61">
            <v>0</v>
          </cell>
          <cell r="I61">
            <v>0</v>
          </cell>
        </row>
        <row r="62">
          <cell r="A62">
            <v>0</v>
          </cell>
          <cell r="B62">
            <v>0</v>
          </cell>
          <cell r="D62">
            <v>0</v>
          </cell>
          <cell r="E62">
            <v>0</v>
          </cell>
          <cell r="F62">
            <v>0</v>
          </cell>
          <cell r="G62">
            <v>0</v>
          </cell>
          <cell r="H62">
            <v>0</v>
          </cell>
          <cell r="I62">
            <v>0</v>
          </cell>
        </row>
        <row r="63">
          <cell r="A63">
            <v>0</v>
          </cell>
          <cell r="B63">
            <v>0</v>
          </cell>
          <cell r="D63">
            <v>0</v>
          </cell>
          <cell r="E63">
            <v>0</v>
          </cell>
          <cell r="F63">
            <v>0</v>
          </cell>
          <cell r="G63">
            <v>0</v>
          </cell>
          <cell r="H63">
            <v>0</v>
          </cell>
          <cell r="I63">
            <v>0</v>
          </cell>
        </row>
        <row r="64">
          <cell r="A64">
            <v>0</v>
          </cell>
          <cell r="B64">
            <v>0</v>
          </cell>
          <cell r="D64">
            <v>0</v>
          </cell>
          <cell r="E64">
            <v>0</v>
          </cell>
          <cell r="F64">
            <v>0</v>
          </cell>
          <cell r="G64">
            <v>0</v>
          </cell>
          <cell r="H64">
            <v>0</v>
          </cell>
          <cell r="I64">
            <v>0</v>
          </cell>
        </row>
        <row r="65">
          <cell r="A65">
            <v>0</v>
          </cell>
          <cell r="B65">
            <v>0</v>
          </cell>
          <cell r="D65">
            <v>0</v>
          </cell>
          <cell r="E65">
            <v>0</v>
          </cell>
          <cell r="F65">
            <v>0</v>
          </cell>
          <cell r="G65">
            <v>0</v>
          </cell>
          <cell r="H65">
            <v>0</v>
          </cell>
          <cell r="I65">
            <v>0</v>
          </cell>
        </row>
        <row r="66">
          <cell r="A66">
            <v>0</v>
          </cell>
          <cell r="B66">
            <v>0</v>
          </cell>
          <cell r="D66">
            <v>0</v>
          </cell>
          <cell r="E66">
            <v>0</v>
          </cell>
          <cell r="F66">
            <v>0</v>
          </cell>
          <cell r="G66">
            <v>0</v>
          </cell>
          <cell r="H66">
            <v>0</v>
          </cell>
          <cell r="I66">
            <v>0</v>
          </cell>
        </row>
        <row r="67">
          <cell r="A67">
            <v>0</v>
          </cell>
          <cell r="B67">
            <v>0</v>
          </cell>
          <cell r="D67">
            <v>0</v>
          </cell>
          <cell r="E67">
            <v>0</v>
          </cell>
          <cell r="F67">
            <v>0</v>
          </cell>
          <cell r="G67">
            <v>0</v>
          </cell>
          <cell r="H67">
            <v>0</v>
          </cell>
          <cell r="I67">
            <v>0</v>
          </cell>
        </row>
        <row r="68">
          <cell r="A68">
            <v>0</v>
          </cell>
          <cell r="B68">
            <v>0</v>
          </cell>
          <cell r="D68">
            <v>0</v>
          </cell>
          <cell r="E68">
            <v>0</v>
          </cell>
          <cell r="F68">
            <v>0</v>
          </cell>
          <cell r="G68">
            <v>0</v>
          </cell>
          <cell r="H68">
            <v>0</v>
          </cell>
          <cell r="I68">
            <v>0</v>
          </cell>
        </row>
        <row r="69">
          <cell r="A69">
            <v>0</v>
          </cell>
          <cell r="B69">
            <v>0</v>
          </cell>
          <cell r="D69">
            <v>0</v>
          </cell>
          <cell r="E69">
            <v>0</v>
          </cell>
          <cell r="F69">
            <v>0</v>
          </cell>
          <cell r="G69">
            <v>0</v>
          </cell>
          <cell r="H69">
            <v>0</v>
          </cell>
          <cell r="I69">
            <v>0</v>
          </cell>
        </row>
        <row r="70">
          <cell r="A70">
            <v>0</v>
          </cell>
          <cell r="B70">
            <v>0</v>
          </cell>
          <cell r="D70">
            <v>0</v>
          </cell>
          <cell r="E70">
            <v>0</v>
          </cell>
          <cell r="F70">
            <v>0</v>
          </cell>
          <cell r="G70">
            <v>0</v>
          </cell>
          <cell r="H70">
            <v>0</v>
          </cell>
          <cell r="I70">
            <v>0</v>
          </cell>
        </row>
        <row r="71">
          <cell r="A71">
            <v>0</v>
          </cell>
          <cell r="B71">
            <v>0</v>
          </cell>
          <cell r="D71">
            <v>0</v>
          </cell>
          <cell r="E71">
            <v>0</v>
          </cell>
          <cell r="F71">
            <v>0</v>
          </cell>
          <cell r="G71">
            <v>0</v>
          </cell>
          <cell r="H71">
            <v>0</v>
          </cell>
          <cell r="I71">
            <v>0</v>
          </cell>
        </row>
        <row r="72">
          <cell r="A72">
            <v>0</v>
          </cell>
          <cell r="B72">
            <v>0</v>
          </cell>
          <cell r="D72">
            <v>0</v>
          </cell>
          <cell r="E72">
            <v>0</v>
          </cell>
          <cell r="F72">
            <v>0</v>
          </cell>
          <cell r="G72">
            <v>0</v>
          </cell>
          <cell r="H72">
            <v>0</v>
          </cell>
          <cell r="I72">
            <v>0</v>
          </cell>
        </row>
        <row r="73">
          <cell r="A73">
            <v>0</v>
          </cell>
          <cell r="B73">
            <v>0</v>
          </cell>
          <cell r="D73">
            <v>0</v>
          </cell>
          <cell r="E73">
            <v>0</v>
          </cell>
          <cell r="F73">
            <v>0</v>
          </cell>
          <cell r="G73">
            <v>0</v>
          </cell>
          <cell r="H73">
            <v>0</v>
          </cell>
          <cell r="I73">
            <v>0</v>
          </cell>
        </row>
        <row r="74">
          <cell r="A74">
            <v>0</v>
          </cell>
          <cell r="B74">
            <v>0</v>
          </cell>
          <cell r="D74">
            <v>0</v>
          </cell>
          <cell r="E74">
            <v>0</v>
          </cell>
          <cell r="F74">
            <v>0</v>
          </cell>
          <cell r="G74">
            <v>0</v>
          </cell>
          <cell r="H74">
            <v>0</v>
          </cell>
          <cell r="I74">
            <v>0</v>
          </cell>
        </row>
        <row r="75">
          <cell r="A75">
            <v>0</v>
          </cell>
          <cell r="B75">
            <v>0</v>
          </cell>
          <cell r="D75">
            <v>0</v>
          </cell>
          <cell r="E75">
            <v>0</v>
          </cell>
          <cell r="F75">
            <v>0</v>
          </cell>
          <cell r="G75">
            <v>0</v>
          </cell>
          <cell r="H75">
            <v>0</v>
          </cell>
          <cell r="I75">
            <v>0</v>
          </cell>
        </row>
        <row r="77">
          <cell r="B77" t="str">
            <v xml:space="preserve">TOTAL COSTO </v>
          </cell>
          <cell r="F77">
            <v>0</v>
          </cell>
          <cell r="H77">
            <v>0</v>
          </cell>
          <cell r="I77">
            <v>0</v>
          </cell>
        </row>
        <row r="79">
          <cell r="A79" t="str">
            <v>1-</v>
          </cell>
          <cell r="B79" t="str">
            <v>COSTO OFERTA</v>
          </cell>
          <cell r="H79">
            <v>0</v>
          </cell>
        </row>
        <row r="80">
          <cell r="A80" t="str">
            <v>2-</v>
          </cell>
          <cell r="B80" t="str">
            <v>COSTO FINANCIERO  0 % de ( 1 )</v>
          </cell>
          <cell r="E80">
            <v>0</v>
          </cell>
          <cell r="H80">
            <v>0</v>
          </cell>
        </row>
        <row r="81">
          <cell r="A81" t="str">
            <v>3-</v>
          </cell>
          <cell r="B81" t="str">
            <v>COSTO COSTO ( 1 + 2 )</v>
          </cell>
          <cell r="H81">
            <v>0</v>
          </cell>
        </row>
        <row r="82">
          <cell r="A82" t="str">
            <v>4-</v>
          </cell>
          <cell r="B82" t="str">
            <v>GASTOS GENERALES  0 % de ( 3 )</v>
          </cell>
          <cell r="E82">
            <v>0</v>
          </cell>
          <cell r="H82">
            <v>0</v>
          </cell>
        </row>
        <row r="83">
          <cell r="A83" t="str">
            <v>5-</v>
          </cell>
          <cell r="B83" t="str">
            <v>BENEFICIOS  0 % de ( 3 )</v>
          </cell>
          <cell r="E83">
            <v>0</v>
          </cell>
          <cell r="H83">
            <v>0</v>
          </cell>
        </row>
        <row r="84">
          <cell r="A84">
            <v>6</v>
          </cell>
          <cell r="B84" t="str">
            <v>SUB TOTAL ( 3 + 4 + 5 )</v>
          </cell>
          <cell r="H84">
            <v>0</v>
          </cell>
        </row>
        <row r="85">
          <cell r="A85" t="str">
            <v>7-</v>
          </cell>
          <cell r="B85" t="str">
            <v>INGRESOS BRUTOS Y LOTE HOGAR  0 % de ( 6 )</v>
          </cell>
          <cell r="E85">
            <v>0</v>
          </cell>
          <cell r="H85">
            <v>0</v>
          </cell>
        </row>
        <row r="86">
          <cell r="A86" t="str">
            <v>8-</v>
          </cell>
          <cell r="B86" t="str">
            <v>IMPUESTO AL VALOR AGREGADO 0 % de ( 6 )</v>
          </cell>
          <cell r="E86">
            <v>0</v>
          </cell>
          <cell r="H86">
            <v>0</v>
          </cell>
        </row>
        <row r="88">
          <cell r="B88" t="str">
            <v>PRECIO TOTAL VIVENDAS</v>
          </cell>
          <cell r="H88">
            <v>0</v>
          </cell>
        </row>
        <row r="91">
          <cell r="A91" t="str">
            <v>INFRAESTRUCTURA - URBANIZACIÓN - DOCUMENTACIÓN FINAL DE OBRA</v>
          </cell>
        </row>
        <row r="92">
          <cell r="A92" t="str">
            <v>RUBRO ITEM</v>
          </cell>
          <cell r="B92" t="str">
            <v>DESIGNACION</v>
          </cell>
          <cell r="D92" t="str">
            <v>UN.</v>
          </cell>
          <cell r="E92" t="str">
            <v>CANT.</v>
          </cell>
          <cell r="F92" t="str">
            <v>COSTO UNITARIO</v>
          </cell>
          <cell r="G92" t="str">
            <v>PRECIO UNITARIO</v>
          </cell>
          <cell r="H92" t="str">
            <v>PRECIO TOTAL DEL ITEM</v>
          </cell>
          <cell r="I92" t="str">
            <v>PORCENTAJE INCIDENCIA DEL ITEM</v>
          </cell>
        </row>
        <row r="93">
          <cell r="A93">
            <v>0</v>
          </cell>
          <cell r="B93">
            <v>0</v>
          </cell>
          <cell r="D93">
            <v>0</v>
          </cell>
          <cell r="E93">
            <v>0</v>
          </cell>
          <cell r="G93">
            <v>0</v>
          </cell>
          <cell r="I93">
            <v>0</v>
          </cell>
        </row>
        <row r="94">
          <cell r="A94">
            <v>0</v>
          </cell>
          <cell r="B94">
            <v>0</v>
          </cell>
          <cell r="D94">
            <v>0</v>
          </cell>
          <cell r="E94">
            <v>0</v>
          </cell>
          <cell r="F94">
            <v>0</v>
          </cell>
          <cell r="G94">
            <v>0</v>
          </cell>
          <cell r="H94">
            <v>0</v>
          </cell>
          <cell r="I94">
            <v>0</v>
          </cell>
        </row>
        <row r="95">
          <cell r="A95">
            <v>0</v>
          </cell>
          <cell r="B95">
            <v>0</v>
          </cell>
          <cell r="D95">
            <v>0</v>
          </cell>
          <cell r="E95">
            <v>0</v>
          </cell>
          <cell r="F95">
            <v>0</v>
          </cell>
          <cell r="G95">
            <v>0</v>
          </cell>
          <cell r="H95">
            <v>0</v>
          </cell>
          <cell r="I95">
            <v>0</v>
          </cell>
        </row>
        <row r="96">
          <cell r="A96">
            <v>0</v>
          </cell>
          <cell r="B96">
            <v>0</v>
          </cell>
          <cell r="D96">
            <v>0</v>
          </cell>
          <cell r="E96">
            <v>0</v>
          </cell>
          <cell r="F96">
            <v>0</v>
          </cell>
          <cell r="G96">
            <v>0</v>
          </cell>
          <cell r="H96">
            <v>0</v>
          </cell>
          <cell r="I96">
            <v>0</v>
          </cell>
        </row>
        <row r="97">
          <cell r="A97">
            <v>0</v>
          </cell>
          <cell r="B97">
            <v>0</v>
          </cell>
          <cell r="D97">
            <v>0</v>
          </cell>
          <cell r="E97">
            <v>0</v>
          </cell>
          <cell r="F97">
            <v>0</v>
          </cell>
          <cell r="G97">
            <v>0</v>
          </cell>
          <cell r="H97">
            <v>0</v>
          </cell>
          <cell r="I97">
            <v>0</v>
          </cell>
        </row>
        <row r="98">
          <cell r="A98">
            <v>0</v>
          </cell>
          <cell r="B98">
            <v>0</v>
          </cell>
          <cell r="D98">
            <v>0</v>
          </cell>
          <cell r="E98">
            <v>0</v>
          </cell>
          <cell r="F98">
            <v>0</v>
          </cell>
          <cell r="G98">
            <v>0</v>
          </cell>
          <cell r="H98">
            <v>0</v>
          </cell>
          <cell r="I98">
            <v>0</v>
          </cell>
        </row>
        <row r="99">
          <cell r="A99">
            <v>0</v>
          </cell>
          <cell r="B99">
            <v>0</v>
          </cell>
          <cell r="D99">
            <v>0</v>
          </cell>
          <cell r="E99">
            <v>0</v>
          </cell>
          <cell r="F99">
            <v>0</v>
          </cell>
          <cell r="G99">
            <v>0</v>
          </cell>
          <cell r="H99">
            <v>0</v>
          </cell>
          <cell r="I99">
            <v>0</v>
          </cell>
        </row>
        <row r="100">
          <cell r="A100">
            <v>0</v>
          </cell>
          <cell r="B100">
            <v>0</v>
          </cell>
          <cell r="D100">
            <v>0</v>
          </cell>
          <cell r="E100">
            <v>0</v>
          </cell>
          <cell r="F100">
            <v>0</v>
          </cell>
          <cell r="G100">
            <v>0</v>
          </cell>
          <cell r="H100">
            <v>0</v>
          </cell>
          <cell r="I100">
            <v>0</v>
          </cell>
        </row>
        <row r="101">
          <cell r="A101">
            <v>0</v>
          </cell>
          <cell r="B101">
            <v>0</v>
          </cell>
          <cell r="D101">
            <v>0</v>
          </cell>
          <cell r="E101">
            <v>0</v>
          </cell>
          <cell r="F101">
            <v>0</v>
          </cell>
          <cell r="G101">
            <v>0</v>
          </cell>
          <cell r="H101">
            <v>0</v>
          </cell>
          <cell r="I101">
            <v>0</v>
          </cell>
        </row>
        <row r="102">
          <cell r="A102">
            <v>0</v>
          </cell>
          <cell r="B102">
            <v>0</v>
          </cell>
          <cell r="D102">
            <v>0</v>
          </cell>
          <cell r="E102">
            <v>0</v>
          </cell>
          <cell r="F102">
            <v>0</v>
          </cell>
          <cell r="G102">
            <v>0</v>
          </cell>
          <cell r="H102">
            <v>0</v>
          </cell>
          <cell r="I102">
            <v>0</v>
          </cell>
        </row>
        <row r="103">
          <cell r="A103">
            <v>0</v>
          </cell>
          <cell r="B103">
            <v>0</v>
          </cell>
          <cell r="D103">
            <v>0</v>
          </cell>
          <cell r="E103">
            <v>0</v>
          </cell>
          <cell r="F103">
            <v>0</v>
          </cell>
          <cell r="G103">
            <v>0</v>
          </cell>
          <cell r="H103">
            <v>0</v>
          </cell>
          <cell r="I103">
            <v>0</v>
          </cell>
        </row>
        <row r="104">
          <cell r="A104">
            <v>0</v>
          </cell>
          <cell r="B104">
            <v>0</v>
          </cell>
          <cell r="D104">
            <v>0</v>
          </cell>
          <cell r="E104">
            <v>0</v>
          </cell>
          <cell r="F104">
            <v>0</v>
          </cell>
          <cell r="G104">
            <v>0</v>
          </cell>
          <cell r="H104">
            <v>0</v>
          </cell>
          <cell r="I104">
            <v>0</v>
          </cell>
        </row>
        <row r="105">
          <cell r="A105">
            <v>0</v>
          </cell>
          <cell r="B105">
            <v>0</v>
          </cell>
          <cell r="D105">
            <v>0</v>
          </cell>
          <cell r="E105">
            <v>0</v>
          </cell>
          <cell r="F105">
            <v>0</v>
          </cell>
          <cell r="G105">
            <v>0</v>
          </cell>
          <cell r="H105">
            <v>0</v>
          </cell>
          <cell r="I105">
            <v>0</v>
          </cell>
        </row>
        <row r="106">
          <cell r="A106">
            <v>0</v>
          </cell>
          <cell r="B106">
            <v>0</v>
          </cell>
          <cell r="D106">
            <v>0</v>
          </cell>
          <cell r="E106">
            <v>0</v>
          </cell>
          <cell r="F106">
            <v>0</v>
          </cell>
          <cell r="G106">
            <v>0</v>
          </cell>
          <cell r="H106">
            <v>0</v>
          </cell>
          <cell r="I106">
            <v>0</v>
          </cell>
        </row>
        <row r="107">
          <cell r="A107">
            <v>0</v>
          </cell>
          <cell r="B107">
            <v>0</v>
          </cell>
          <cell r="D107">
            <v>0</v>
          </cell>
          <cell r="E107">
            <v>0</v>
          </cell>
          <cell r="F107">
            <v>0</v>
          </cell>
          <cell r="G107">
            <v>0</v>
          </cell>
          <cell r="H107">
            <v>0</v>
          </cell>
          <cell r="I107">
            <v>0</v>
          </cell>
        </row>
        <row r="108">
          <cell r="A108">
            <v>0</v>
          </cell>
          <cell r="B108">
            <v>0</v>
          </cell>
          <cell r="D108">
            <v>0</v>
          </cell>
          <cell r="E108">
            <v>0</v>
          </cell>
          <cell r="F108">
            <v>0</v>
          </cell>
          <cell r="G108">
            <v>0</v>
          </cell>
          <cell r="H108">
            <v>0</v>
          </cell>
          <cell r="I108">
            <v>0</v>
          </cell>
        </row>
        <row r="109">
          <cell r="A109">
            <v>0</v>
          </cell>
          <cell r="B109">
            <v>0</v>
          </cell>
          <cell r="D109">
            <v>0</v>
          </cell>
          <cell r="E109">
            <v>0</v>
          </cell>
          <cell r="F109">
            <v>0</v>
          </cell>
          <cell r="G109">
            <v>0</v>
          </cell>
          <cell r="H109">
            <v>0</v>
          </cell>
          <cell r="I109">
            <v>0</v>
          </cell>
        </row>
        <row r="110">
          <cell r="A110">
            <v>0</v>
          </cell>
          <cell r="B110">
            <v>0</v>
          </cell>
          <cell r="D110">
            <v>0</v>
          </cell>
          <cell r="E110">
            <v>0</v>
          </cell>
          <cell r="F110">
            <v>0</v>
          </cell>
          <cell r="G110">
            <v>0</v>
          </cell>
          <cell r="H110">
            <v>0</v>
          </cell>
          <cell r="I110">
            <v>0</v>
          </cell>
        </row>
        <row r="111">
          <cell r="A111">
            <v>0</v>
          </cell>
          <cell r="B111">
            <v>0</v>
          </cell>
          <cell r="D111">
            <v>0</v>
          </cell>
          <cell r="E111">
            <v>0</v>
          </cell>
          <cell r="F111">
            <v>0</v>
          </cell>
          <cell r="G111">
            <v>0</v>
          </cell>
          <cell r="H111">
            <v>0</v>
          </cell>
          <cell r="I111">
            <v>0</v>
          </cell>
        </row>
        <row r="112">
          <cell r="A112">
            <v>0</v>
          </cell>
          <cell r="B112">
            <v>0</v>
          </cell>
          <cell r="D112">
            <v>0</v>
          </cell>
          <cell r="E112">
            <v>0</v>
          </cell>
          <cell r="F112">
            <v>0</v>
          </cell>
          <cell r="G112">
            <v>0</v>
          </cell>
          <cell r="H112">
            <v>0</v>
          </cell>
          <cell r="I112">
            <v>0</v>
          </cell>
        </row>
        <row r="113">
          <cell r="A113">
            <v>0</v>
          </cell>
          <cell r="B113">
            <v>0</v>
          </cell>
          <cell r="D113">
            <v>0</v>
          </cell>
          <cell r="E113">
            <v>0</v>
          </cell>
          <cell r="F113">
            <v>0</v>
          </cell>
          <cell r="G113">
            <v>0</v>
          </cell>
          <cell r="H113">
            <v>0</v>
          </cell>
          <cell r="I113">
            <v>0</v>
          </cell>
        </row>
        <row r="114">
          <cell r="A114">
            <v>0</v>
          </cell>
          <cell r="B114">
            <v>0</v>
          </cell>
          <cell r="D114">
            <v>0</v>
          </cell>
          <cell r="E114">
            <v>0</v>
          </cell>
          <cell r="F114">
            <v>0</v>
          </cell>
          <cell r="G114">
            <v>0</v>
          </cell>
          <cell r="H114">
            <v>0</v>
          </cell>
          <cell r="I114">
            <v>0</v>
          </cell>
        </row>
        <row r="115">
          <cell r="A115">
            <v>0</v>
          </cell>
          <cell r="B115">
            <v>0</v>
          </cell>
          <cell r="D115">
            <v>0</v>
          </cell>
          <cell r="E115">
            <v>0</v>
          </cell>
          <cell r="F115">
            <v>0</v>
          </cell>
          <cell r="G115">
            <v>0</v>
          </cell>
          <cell r="H115">
            <v>0</v>
          </cell>
          <cell r="I115">
            <v>0</v>
          </cell>
        </row>
        <row r="116">
          <cell r="A116">
            <v>0</v>
          </cell>
          <cell r="B116">
            <v>0</v>
          </cell>
          <cell r="D116">
            <v>0</v>
          </cell>
          <cell r="E116">
            <v>0</v>
          </cell>
          <cell r="F116">
            <v>0</v>
          </cell>
          <cell r="G116">
            <v>0</v>
          </cell>
          <cell r="H116">
            <v>0</v>
          </cell>
          <cell r="I116">
            <v>0</v>
          </cell>
        </row>
        <row r="117">
          <cell r="A117">
            <v>0</v>
          </cell>
          <cell r="B117">
            <v>0</v>
          </cell>
          <cell r="D117">
            <v>0</v>
          </cell>
          <cell r="E117">
            <v>0</v>
          </cell>
          <cell r="F117">
            <v>0</v>
          </cell>
          <cell r="G117">
            <v>0</v>
          </cell>
          <cell r="H117">
            <v>0</v>
          </cell>
          <cell r="I117">
            <v>0</v>
          </cell>
        </row>
        <row r="118">
          <cell r="A118">
            <v>0</v>
          </cell>
          <cell r="B118">
            <v>0</v>
          </cell>
          <cell r="D118">
            <v>0</v>
          </cell>
          <cell r="E118">
            <v>0</v>
          </cell>
          <cell r="F118">
            <v>0</v>
          </cell>
          <cell r="G118">
            <v>0</v>
          </cell>
          <cell r="H118">
            <v>0</v>
          </cell>
          <cell r="I118">
            <v>0</v>
          </cell>
        </row>
        <row r="119">
          <cell r="A119">
            <v>0</v>
          </cell>
          <cell r="B119">
            <v>0</v>
          </cell>
          <cell r="D119">
            <v>0</v>
          </cell>
          <cell r="E119">
            <v>0</v>
          </cell>
          <cell r="F119">
            <v>0</v>
          </cell>
          <cell r="G119">
            <v>0</v>
          </cell>
          <cell r="H119">
            <v>0</v>
          </cell>
          <cell r="I119">
            <v>0</v>
          </cell>
        </row>
        <row r="120">
          <cell r="A120">
            <v>0</v>
          </cell>
          <cell r="B120">
            <v>0</v>
          </cell>
          <cell r="D120">
            <v>0</v>
          </cell>
          <cell r="E120">
            <v>0</v>
          </cell>
          <cell r="F120">
            <v>0</v>
          </cell>
          <cell r="G120">
            <v>0</v>
          </cell>
          <cell r="H120">
            <v>0</v>
          </cell>
          <cell r="I120">
            <v>0</v>
          </cell>
        </row>
        <row r="121">
          <cell r="A121">
            <v>0</v>
          </cell>
          <cell r="B121">
            <v>0</v>
          </cell>
          <cell r="D121">
            <v>0</v>
          </cell>
          <cell r="E121">
            <v>0</v>
          </cell>
          <cell r="F121">
            <v>0</v>
          </cell>
          <cell r="G121">
            <v>0</v>
          </cell>
          <cell r="H121">
            <v>0</v>
          </cell>
          <cell r="I121">
            <v>0</v>
          </cell>
        </row>
        <row r="122">
          <cell r="A122">
            <v>0</v>
          </cell>
          <cell r="B122">
            <v>0</v>
          </cell>
          <cell r="D122">
            <v>0</v>
          </cell>
          <cell r="E122">
            <v>0</v>
          </cell>
          <cell r="F122">
            <v>0</v>
          </cell>
          <cell r="G122">
            <v>0</v>
          </cell>
          <cell r="H122">
            <v>0</v>
          </cell>
          <cell r="I122">
            <v>0</v>
          </cell>
        </row>
        <row r="123">
          <cell r="A123">
            <v>0</v>
          </cell>
          <cell r="B123">
            <v>0</v>
          </cell>
          <cell r="D123">
            <v>0</v>
          </cell>
          <cell r="E123">
            <v>0</v>
          </cell>
          <cell r="F123">
            <v>0</v>
          </cell>
          <cell r="G123">
            <v>0</v>
          </cell>
          <cell r="H123">
            <v>0</v>
          </cell>
          <cell r="I123">
            <v>0</v>
          </cell>
        </row>
        <row r="124">
          <cell r="A124">
            <v>0</v>
          </cell>
          <cell r="B124">
            <v>0</v>
          </cell>
          <cell r="D124">
            <v>0</v>
          </cell>
          <cell r="E124">
            <v>0</v>
          </cell>
          <cell r="F124">
            <v>0</v>
          </cell>
          <cell r="G124">
            <v>0</v>
          </cell>
          <cell r="H124">
            <v>0</v>
          </cell>
          <cell r="I124">
            <v>0</v>
          </cell>
        </row>
        <row r="125">
          <cell r="A125">
            <v>0</v>
          </cell>
          <cell r="B125">
            <v>0</v>
          </cell>
          <cell r="D125">
            <v>0</v>
          </cell>
          <cell r="E125">
            <v>0</v>
          </cell>
          <cell r="F125">
            <v>0</v>
          </cell>
          <cell r="G125">
            <v>0</v>
          </cell>
          <cell r="H125">
            <v>0</v>
          </cell>
          <cell r="I125">
            <v>0</v>
          </cell>
        </row>
        <row r="126">
          <cell r="A126">
            <v>0</v>
          </cell>
          <cell r="B126">
            <v>0</v>
          </cell>
          <cell r="D126">
            <v>0</v>
          </cell>
          <cell r="E126">
            <v>0</v>
          </cell>
          <cell r="F126">
            <v>0</v>
          </cell>
          <cell r="G126">
            <v>0</v>
          </cell>
          <cell r="H126">
            <v>0</v>
          </cell>
          <cell r="I126">
            <v>0</v>
          </cell>
        </row>
        <row r="127">
          <cell r="A127">
            <v>0</v>
          </cell>
          <cell r="B127">
            <v>0</v>
          </cell>
          <cell r="D127">
            <v>0</v>
          </cell>
          <cell r="E127">
            <v>0</v>
          </cell>
          <cell r="F127">
            <v>0</v>
          </cell>
          <cell r="G127">
            <v>0</v>
          </cell>
          <cell r="H127">
            <v>0</v>
          </cell>
          <cell r="I127">
            <v>0</v>
          </cell>
        </row>
        <row r="128">
          <cell r="A128">
            <v>0</v>
          </cell>
          <cell r="B128">
            <v>0</v>
          </cell>
          <cell r="D128">
            <v>0</v>
          </cell>
          <cell r="E128">
            <v>0</v>
          </cell>
          <cell r="F128">
            <v>0</v>
          </cell>
          <cell r="G128">
            <v>0</v>
          </cell>
          <cell r="H128">
            <v>0</v>
          </cell>
          <cell r="I128">
            <v>0</v>
          </cell>
        </row>
        <row r="129">
          <cell r="A129">
            <v>0</v>
          </cell>
          <cell r="B129">
            <v>0</v>
          </cell>
          <cell r="D129">
            <v>0</v>
          </cell>
          <cell r="E129">
            <v>0</v>
          </cell>
          <cell r="F129">
            <v>0</v>
          </cell>
          <cell r="G129">
            <v>0</v>
          </cell>
          <cell r="H129">
            <v>0</v>
          </cell>
          <cell r="I129">
            <v>0</v>
          </cell>
        </row>
        <row r="130">
          <cell r="A130">
            <v>0</v>
          </cell>
          <cell r="B130">
            <v>0</v>
          </cell>
          <cell r="D130">
            <v>0</v>
          </cell>
          <cell r="E130">
            <v>0</v>
          </cell>
          <cell r="F130">
            <v>0</v>
          </cell>
          <cell r="G130">
            <v>0</v>
          </cell>
          <cell r="H130">
            <v>0</v>
          </cell>
          <cell r="I130">
            <v>0</v>
          </cell>
        </row>
        <row r="131">
          <cell r="A131">
            <v>0</v>
          </cell>
          <cell r="B131">
            <v>0</v>
          </cell>
          <cell r="D131">
            <v>0</v>
          </cell>
          <cell r="E131">
            <v>0</v>
          </cell>
          <cell r="F131">
            <v>0</v>
          </cell>
          <cell r="G131">
            <v>0</v>
          </cell>
          <cell r="H131">
            <v>0</v>
          </cell>
          <cell r="I131">
            <v>0</v>
          </cell>
        </row>
        <row r="132">
          <cell r="A132">
            <v>0</v>
          </cell>
          <cell r="B132">
            <v>0</v>
          </cell>
          <cell r="D132">
            <v>0</v>
          </cell>
          <cell r="E132">
            <v>0</v>
          </cell>
          <cell r="F132">
            <v>0</v>
          </cell>
          <cell r="G132">
            <v>0</v>
          </cell>
          <cell r="H132">
            <v>0</v>
          </cell>
          <cell r="I132">
            <v>0</v>
          </cell>
        </row>
        <row r="133">
          <cell r="A133">
            <v>0</v>
          </cell>
          <cell r="B133">
            <v>0</v>
          </cell>
          <cell r="D133">
            <v>0</v>
          </cell>
          <cell r="E133">
            <v>0</v>
          </cell>
          <cell r="F133">
            <v>0</v>
          </cell>
          <cell r="G133">
            <v>0</v>
          </cell>
          <cell r="H133">
            <v>0</v>
          </cell>
          <cell r="I133">
            <v>0</v>
          </cell>
        </row>
        <row r="134">
          <cell r="A134">
            <v>0</v>
          </cell>
          <cell r="B134">
            <v>0</v>
          </cell>
          <cell r="D134">
            <v>0</v>
          </cell>
          <cell r="E134">
            <v>0</v>
          </cell>
          <cell r="F134">
            <v>0</v>
          </cell>
          <cell r="G134">
            <v>0</v>
          </cell>
          <cell r="H134">
            <v>0</v>
          </cell>
          <cell r="I134">
            <v>0</v>
          </cell>
        </row>
        <row r="135">
          <cell r="A135">
            <v>0</v>
          </cell>
          <cell r="B135">
            <v>0</v>
          </cell>
          <cell r="D135">
            <v>0</v>
          </cell>
          <cell r="E135">
            <v>0</v>
          </cell>
          <cell r="F135">
            <v>0</v>
          </cell>
          <cell r="G135">
            <v>0</v>
          </cell>
          <cell r="H135">
            <v>0</v>
          </cell>
          <cell r="I135">
            <v>0</v>
          </cell>
        </row>
        <row r="136">
          <cell r="A136">
            <v>0</v>
          </cell>
          <cell r="B136">
            <v>0</v>
          </cell>
          <cell r="D136">
            <v>0</v>
          </cell>
          <cell r="E136">
            <v>0</v>
          </cell>
          <cell r="F136">
            <v>0</v>
          </cell>
          <cell r="G136">
            <v>0</v>
          </cell>
          <cell r="H136">
            <v>0</v>
          </cell>
          <cell r="I136">
            <v>0</v>
          </cell>
        </row>
        <row r="137">
          <cell r="A137">
            <v>0</v>
          </cell>
          <cell r="B137">
            <v>0</v>
          </cell>
          <cell r="D137">
            <v>0</v>
          </cell>
          <cell r="E137">
            <v>0</v>
          </cell>
          <cell r="F137">
            <v>0</v>
          </cell>
          <cell r="G137">
            <v>0</v>
          </cell>
          <cell r="H137">
            <v>0</v>
          </cell>
          <cell r="I137">
            <v>0</v>
          </cell>
        </row>
        <row r="138">
          <cell r="A138">
            <v>0</v>
          </cell>
          <cell r="B138">
            <v>0</v>
          </cell>
          <cell r="D138">
            <v>0</v>
          </cell>
          <cell r="E138">
            <v>0</v>
          </cell>
          <cell r="F138">
            <v>0</v>
          </cell>
          <cell r="G138">
            <v>0</v>
          </cell>
          <cell r="H138">
            <v>0</v>
          </cell>
          <cell r="I138">
            <v>0</v>
          </cell>
        </row>
        <row r="139">
          <cell r="A139">
            <v>0</v>
          </cell>
          <cell r="B139">
            <v>0</v>
          </cell>
          <cell r="D139">
            <v>0</v>
          </cell>
          <cell r="E139">
            <v>0</v>
          </cell>
          <cell r="F139">
            <v>0</v>
          </cell>
          <cell r="G139">
            <v>0</v>
          </cell>
          <cell r="H139">
            <v>0</v>
          </cell>
          <cell r="I139">
            <v>0</v>
          </cell>
        </row>
        <row r="140">
          <cell r="A140">
            <v>0</v>
          </cell>
          <cell r="B140">
            <v>0</v>
          </cell>
          <cell r="D140">
            <v>0</v>
          </cell>
          <cell r="E140">
            <v>0</v>
          </cell>
          <cell r="F140">
            <v>0</v>
          </cell>
          <cell r="G140">
            <v>0</v>
          </cell>
          <cell r="H140">
            <v>0</v>
          </cell>
          <cell r="I140">
            <v>0</v>
          </cell>
        </row>
        <row r="141">
          <cell r="A141">
            <v>0</v>
          </cell>
          <cell r="B141">
            <v>0</v>
          </cell>
          <cell r="D141">
            <v>0</v>
          </cell>
          <cell r="E141">
            <v>0</v>
          </cell>
          <cell r="F141">
            <v>0</v>
          </cell>
          <cell r="G141">
            <v>0</v>
          </cell>
          <cell r="H141">
            <v>0</v>
          </cell>
          <cell r="I141">
            <v>0</v>
          </cell>
        </row>
        <row r="142">
          <cell r="A142">
            <v>0</v>
          </cell>
          <cell r="B142">
            <v>0</v>
          </cell>
          <cell r="D142">
            <v>0</v>
          </cell>
          <cell r="E142">
            <v>0</v>
          </cell>
          <cell r="F142">
            <v>0</v>
          </cell>
          <cell r="G142">
            <v>0</v>
          </cell>
          <cell r="H142">
            <v>0</v>
          </cell>
          <cell r="I142">
            <v>0</v>
          </cell>
        </row>
        <row r="143">
          <cell r="A143">
            <v>0</v>
          </cell>
          <cell r="B143">
            <v>0</v>
          </cell>
          <cell r="D143">
            <v>0</v>
          </cell>
          <cell r="E143">
            <v>0</v>
          </cell>
          <cell r="F143">
            <v>0</v>
          </cell>
          <cell r="G143">
            <v>0</v>
          </cell>
          <cell r="H143">
            <v>0</v>
          </cell>
          <cell r="I143">
            <v>0</v>
          </cell>
        </row>
        <row r="144">
          <cell r="A144">
            <v>0</v>
          </cell>
          <cell r="B144">
            <v>0</v>
          </cell>
          <cell r="D144">
            <v>0</v>
          </cell>
          <cell r="E144">
            <v>0</v>
          </cell>
          <cell r="F144">
            <v>0</v>
          </cell>
          <cell r="G144">
            <v>0</v>
          </cell>
          <cell r="H144">
            <v>0</v>
          </cell>
          <cell r="I144">
            <v>0</v>
          </cell>
        </row>
        <row r="145">
          <cell r="A145">
            <v>0</v>
          </cell>
          <cell r="B145">
            <v>0</v>
          </cell>
          <cell r="D145">
            <v>0</v>
          </cell>
          <cell r="E145">
            <v>0</v>
          </cell>
          <cell r="F145">
            <v>0</v>
          </cell>
          <cell r="G145">
            <v>0</v>
          </cell>
          <cell r="H145">
            <v>0</v>
          </cell>
          <cell r="I145">
            <v>0</v>
          </cell>
        </row>
        <row r="146">
          <cell r="A146">
            <v>0</v>
          </cell>
          <cell r="B146">
            <v>0</v>
          </cell>
          <cell r="D146">
            <v>0</v>
          </cell>
          <cell r="E146">
            <v>0</v>
          </cell>
          <cell r="F146">
            <v>0</v>
          </cell>
          <cell r="G146">
            <v>0</v>
          </cell>
          <cell r="H146">
            <v>0</v>
          </cell>
          <cell r="I146">
            <v>0</v>
          </cell>
        </row>
        <row r="147">
          <cell r="A147">
            <v>0</v>
          </cell>
          <cell r="B147">
            <v>0</v>
          </cell>
          <cell r="D147">
            <v>0</v>
          </cell>
          <cell r="E147">
            <v>0</v>
          </cell>
          <cell r="F147">
            <v>0</v>
          </cell>
          <cell r="G147">
            <v>0</v>
          </cell>
          <cell r="H147">
            <v>0</v>
          </cell>
          <cell r="I147">
            <v>0</v>
          </cell>
        </row>
        <row r="148">
          <cell r="A148">
            <v>0</v>
          </cell>
          <cell r="B148">
            <v>0</v>
          </cell>
          <cell r="D148">
            <v>0</v>
          </cell>
          <cell r="E148">
            <v>0</v>
          </cell>
          <cell r="F148">
            <v>0</v>
          </cell>
          <cell r="G148">
            <v>0</v>
          </cell>
          <cell r="H148">
            <v>0</v>
          </cell>
          <cell r="I148">
            <v>0</v>
          </cell>
        </row>
        <row r="149">
          <cell r="A149">
            <v>0</v>
          </cell>
          <cell r="B149">
            <v>0</v>
          </cell>
          <cell r="D149">
            <v>0</v>
          </cell>
          <cell r="E149">
            <v>0</v>
          </cell>
          <cell r="F149">
            <v>0</v>
          </cell>
          <cell r="G149">
            <v>0</v>
          </cell>
          <cell r="H149">
            <v>0</v>
          </cell>
          <cell r="I149">
            <v>0</v>
          </cell>
        </row>
        <row r="150">
          <cell r="A150">
            <v>0</v>
          </cell>
          <cell r="B150">
            <v>0</v>
          </cell>
          <cell r="D150">
            <v>0</v>
          </cell>
          <cell r="E150">
            <v>0</v>
          </cell>
          <cell r="F150">
            <v>0</v>
          </cell>
          <cell r="G150">
            <v>0</v>
          </cell>
          <cell r="H150">
            <v>0</v>
          </cell>
          <cell r="I150">
            <v>0</v>
          </cell>
        </row>
        <row r="151">
          <cell r="A151">
            <v>0</v>
          </cell>
          <cell r="B151">
            <v>0</v>
          </cell>
          <cell r="D151">
            <v>0</v>
          </cell>
          <cell r="E151">
            <v>0</v>
          </cell>
          <cell r="F151">
            <v>0</v>
          </cell>
          <cell r="G151">
            <v>0</v>
          </cell>
          <cell r="H151">
            <v>0</v>
          </cell>
          <cell r="I151">
            <v>0</v>
          </cell>
        </row>
        <row r="152">
          <cell r="A152">
            <v>0</v>
          </cell>
          <cell r="B152">
            <v>0</v>
          </cell>
          <cell r="D152">
            <v>0</v>
          </cell>
          <cell r="E152">
            <v>0</v>
          </cell>
          <cell r="F152">
            <v>0</v>
          </cell>
          <cell r="G152">
            <v>0</v>
          </cell>
          <cell r="H152">
            <v>0</v>
          </cell>
          <cell r="I152">
            <v>0</v>
          </cell>
        </row>
        <row r="153">
          <cell r="A153">
            <v>0</v>
          </cell>
          <cell r="B153">
            <v>0</v>
          </cell>
          <cell r="D153">
            <v>0</v>
          </cell>
          <cell r="E153">
            <v>0</v>
          </cell>
          <cell r="F153">
            <v>0</v>
          </cell>
          <cell r="G153">
            <v>0</v>
          </cell>
          <cell r="H153">
            <v>0</v>
          </cell>
          <cell r="I153">
            <v>0</v>
          </cell>
        </row>
        <row r="154">
          <cell r="A154">
            <v>0</v>
          </cell>
          <cell r="B154">
            <v>0</v>
          </cell>
          <cell r="D154">
            <v>0</v>
          </cell>
          <cell r="E154">
            <v>0</v>
          </cell>
          <cell r="F154">
            <v>0</v>
          </cell>
          <cell r="G154">
            <v>0</v>
          </cell>
          <cell r="H154">
            <v>0</v>
          </cell>
          <cell r="I154">
            <v>0</v>
          </cell>
        </row>
        <row r="155">
          <cell r="A155">
            <v>0</v>
          </cell>
          <cell r="B155">
            <v>0</v>
          </cell>
          <cell r="D155">
            <v>0</v>
          </cell>
          <cell r="E155">
            <v>0</v>
          </cell>
          <cell r="F155">
            <v>0</v>
          </cell>
          <cell r="G155">
            <v>0</v>
          </cell>
          <cell r="H155">
            <v>0</v>
          </cell>
          <cell r="I155">
            <v>0</v>
          </cell>
        </row>
        <row r="156">
          <cell r="A156">
            <v>0</v>
          </cell>
          <cell r="B156">
            <v>0</v>
          </cell>
          <cell r="D156">
            <v>0</v>
          </cell>
          <cell r="E156">
            <v>0</v>
          </cell>
          <cell r="F156">
            <v>0</v>
          </cell>
          <cell r="G156">
            <v>0</v>
          </cell>
          <cell r="H156">
            <v>0</v>
          </cell>
          <cell r="I156">
            <v>0</v>
          </cell>
        </row>
        <row r="157">
          <cell r="G157">
            <v>0</v>
          </cell>
        </row>
        <row r="158">
          <cell r="B158" t="str">
            <v xml:space="preserve">TOTAL COSTO </v>
          </cell>
          <cell r="F158">
            <v>0</v>
          </cell>
          <cell r="H158">
            <v>0</v>
          </cell>
          <cell r="I158">
            <v>0</v>
          </cell>
        </row>
        <row r="160">
          <cell r="A160" t="str">
            <v>1-</v>
          </cell>
          <cell r="B160" t="str">
            <v>COSTO OFERTA</v>
          </cell>
          <cell r="H160">
            <v>0</v>
          </cell>
        </row>
        <row r="161">
          <cell r="A161" t="str">
            <v>2-</v>
          </cell>
          <cell r="B161" t="str">
            <v>COSTO FINANCIERO  0 % de ( 1 )</v>
          </cell>
          <cell r="E161">
            <v>0</v>
          </cell>
          <cell r="H161">
            <v>0</v>
          </cell>
        </row>
        <row r="162">
          <cell r="A162" t="str">
            <v>3-</v>
          </cell>
          <cell r="B162" t="str">
            <v>COSTO COSTO ( 1 + 2 )</v>
          </cell>
          <cell r="H162">
            <v>0</v>
          </cell>
        </row>
        <row r="163">
          <cell r="A163" t="str">
            <v>4-</v>
          </cell>
          <cell r="B163" t="str">
            <v>GASTOS GENERALES  0 % de ( 3 )</v>
          </cell>
          <cell r="E163">
            <v>0</v>
          </cell>
          <cell r="H163">
            <v>0</v>
          </cell>
        </row>
        <row r="164">
          <cell r="A164" t="str">
            <v>5-</v>
          </cell>
          <cell r="B164" t="str">
            <v>BENEFICIOS  0 % de ( 3 )</v>
          </cell>
          <cell r="E164">
            <v>0</v>
          </cell>
          <cell r="H164">
            <v>0</v>
          </cell>
        </row>
        <row r="165">
          <cell r="A165">
            <v>6</v>
          </cell>
          <cell r="B165" t="str">
            <v>SUB TOTAL ( 3 + 4 + 5 )</v>
          </cell>
          <cell r="H165">
            <v>0</v>
          </cell>
        </row>
        <row r="166">
          <cell r="A166" t="str">
            <v>7-</v>
          </cell>
          <cell r="B166" t="str">
            <v>INGRESOS BRUTOS Y LOTE HOGAR  0 % de ( 6 )</v>
          </cell>
          <cell r="E166">
            <v>0</v>
          </cell>
          <cell r="H166">
            <v>0</v>
          </cell>
        </row>
        <row r="167">
          <cell r="A167" t="str">
            <v>8-</v>
          </cell>
          <cell r="B167" t="str">
            <v>IMPUESTO AL VALOR AGREGADO 0 % de ( 6 )</v>
          </cell>
          <cell r="E167">
            <v>0</v>
          </cell>
          <cell r="H167">
            <v>0</v>
          </cell>
        </row>
        <row r="169">
          <cell r="B169" t="str">
            <v>PRECIO TOTAL INFRAESTRUCTURA - URBANIZACIÓN - DOCUMENTACIÓN FINAL DE OBRA</v>
          </cell>
          <cell r="H169">
            <v>0</v>
          </cell>
        </row>
        <row r="171">
          <cell r="B171" t="str">
            <v>MONTO TOTAL DE OBRA</v>
          </cell>
          <cell r="H171">
            <v>0</v>
          </cell>
          <cell r="I171">
            <v>0</v>
          </cell>
        </row>
        <row r="173">
          <cell r="A173" t="e">
            <v>#N/A</v>
          </cell>
        </row>
        <row r="174">
          <cell r="A174" t="str">
            <v>FIN</v>
          </cell>
        </row>
      </sheetData>
      <sheetData sheetId="6">
        <row r="1">
          <cell r="A1" t="str">
            <v>ANALISIS DE PRECIOS</v>
          </cell>
        </row>
        <row r="2">
          <cell r="A2" t="str">
            <v>COMITENTE:</v>
          </cell>
          <cell r="B2" t="str">
            <v>INSTITUTO PROVINCIAL DE LA VIVIENDA</v>
          </cell>
        </row>
        <row r="3">
          <cell r="A3" t="str">
            <v>CONTRATISTA:</v>
          </cell>
          <cell r="B3">
            <v>0</v>
          </cell>
        </row>
        <row r="4">
          <cell r="A4" t="str">
            <v>OBRA:</v>
          </cell>
          <cell r="B4">
            <v>0</v>
          </cell>
          <cell r="F4" t="str">
            <v>PRECIOS A:</v>
          </cell>
          <cell r="G4">
            <v>0</v>
          </cell>
        </row>
        <row r="5">
          <cell r="A5" t="str">
            <v>UBICACIÓN:</v>
          </cell>
          <cell r="B5">
            <v>0</v>
          </cell>
        </row>
        <row r="6">
          <cell r="A6" t="str">
            <v>RUBRO:</v>
          </cell>
          <cell r="C6">
            <v>0</v>
          </cell>
        </row>
        <row r="7">
          <cell r="A7" t="str">
            <v>ITEM:</v>
          </cell>
          <cell r="B7" t="str">
            <v/>
          </cell>
          <cell r="C7" t="str">
            <v/>
          </cell>
          <cell r="F7" t="str">
            <v>UNIDAD:</v>
          </cell>
          <cell r="G7" t="str">
            <v/>
          </cell>
        </row>
        <row r="9">
          <cell r="A9" t="str">
            <v>DATOS REDETERMINACION</v>
          </cell>
          <cell r="C9" t="str">
            <v>DESIGNACION</v>
          </cell>
          <cell r="D9" t="str">
            <v>U</v>
          </cell>
          <cell r="E9" t="str">
            <v>Cantidad</v>
          </cell>
          <cell r="F9" t="str">
            <v>$ Unitarios</v>
          </cell>
          <cell r="G9" t="str">
            <v>$ Parcial</v>
          </cell>
        </row>
        <row r="10">
          <cell r="A10" t="str">
            <v>CÓDIGO</v>
          </cell>
          <cell r="B10" t="str">
            <v>DESCRIPCIÓN</v>
          </cell>
        </row>
        <row r="11">
          <cell r="A11" t="str">
            <v>A - MATERIALES</v>
          </cell>
        </row>
        <row r="12">
          <cell r="A12" t="str">
            <v/>
          </cell>
          <cell r="B12" t="str">
            <v/>
          </cell>
          <cell r="D12" t="str">
            <v/>
          </cell>
          <cell r="F12">
            <v>0</v>
          </cell>
          <cell r="G12">
            <v>0</v>
          </cell>
        </row>
        <row r="13">
          <cell r="A13" t="str">
            <v/>
          </cell>
          <cell r="B13" t="str">
            <v/>
          </cell>
          <cell r="D13" t="str">
            <v/>
          </cell>
          <cell r="F13">
            <v>0</v>
          </cell>
          <cell r="G13">
            <v>0</v>
          </cell>
        </row>
        <row r="14">
          <cell r="A14" t="str">
            <v/>
          </cell>
          <cell r="B14" t="str">
            <v/>
          </cell>
          <cell r="D14" t="str">
            <v/>
          </cell>
          <cell r="F14">
            <v>0</v>
          </cell>
          <cell r="G14">
            <v>0</v>
          </cell>
        </row>
        <row r="15">
          <cell r="A15" t="str">
            <v/>
          </cell>
          <cell r="B15" t="str">
            <v/>
          </cell>
          <cell r="D15" t="str">
            <v/>
          </cell>
          <cell r="F15">
            <v>0</v>
          </cell>
          <cell r="G15">
            <v>0</v>
          </cell>
        </row>
        <row r="16">
          <cell r="A16" t="str">
            <v/>
          </cell>
          <cell r="B16" t="str">
            <v/>
          </cell>
          <cell r="D16" t="str">
            <v/>
          </cell>
          <cell r="F16">
            <v>0</v>
          </cell>
          <cell r="G16">
            <v>0</v>
          </cell>
        </row>
        <row r="17">
          <cell r="A17" t="str">
            <v/>
          </cell>
          <cell r="B17" t="str">
            <v/>
          </cell>
          <cell r="D17" t="str">
            <v/>
          </cell>
          <cell r="F17">
            <v>0</v>
          </cell>
          <cell r="G17">
            <v>0</v>
          </cell>
        </row>
        <row r="18">
          <cell r="A18" t="str">
            <v/>
          </cell>
          <cell r="B18" t="str">
            <v/>
          </cell>
          <cell r="D18" t="str">
            <v/>
          </cell>
          <cell r="F18">
            <v>0</v>
          </cell>
          <cell r="G18">
            <v>0</v>
          </cell>
        </row>
        <row r="19">
          <cell r="A19" t="str">
            <v/>
          </cell>
          <cell r="B19" t="str">
            <v/>
          </cell>
          <cell r="D19" t="str">
            <v/>
          </cell>
          <cell r="F19">
            <v>0</v>
          </cell>
          <cell r="G19">
            <v>0</v>
          </cell>
        </row>
        <row r="20">
          <cell r="A20" t="str">
            <v/>
          </cell>
          <cell r="B20" t="str">
            <v/>
          </cell>
          <cell r="D20" t="str">
            <v/>
          </cell>
          <cell r="F20">
            <v>0</v>
          </cell>
          <cell r="G20">
            <v>0</v>
          </cell>
        </row>
        <row r="21">
          <cell r="A21" t="str">
            <v/>
          </cell>
          <cell r="B21" t="str">
            <v/>
          </cell>
          <cell r="D21" t="str">
            <v/>
          </cell>
          <cell r="F21">
            <v>0</v>
          </cell>
          <cell r="G21">
            <v>0</v>
          </cell>
        </row>
        <row r="22">
          <cell r="A22" t="str">
            <v/>
          </cell>
          <cell r="B22" t="str">
            <v/>
          </cell>
          <cell r="D22" t="str">
            <v/>
          </cell>
          <cell r="F22">
            <v>0</v>
          </cell>
          <cell r="G22">
            <v>0</v>
          </cell>
        </row>
        <row r="23">
          <cell r="A23" t="str">
            <v/>
          </cell>
          <cell r="B23" t="str">
            <v/>
          </cell>
          <cell r="D23" t="str">
            <v/>
          </cell>
          <cell r="F23">
            <v>0</v>
          </cell>
          <cell r="G23">
            <v>0</v>
          </cell>
        </row>
        <row r="24">
          <cell r="A24" t="str">
            <v/>
          </cell>
          <cell r="B24" t="str">
            <v/>
          </cell>
          <cell r="D24" t="str">
            <v/>
          </cell>
          <cell r="F24">
            <v>0</v>
          </cell>
          <cell r="G24">
            <v>0</v>
          </cell>
        </row>
        <row r="25">
          <cell r="A25" t="str">
            <v/>
          </cell>
          <cell r="B25" t="str">
            <v/>
          </cell>
          <cell r="D25" t="str">
            <v/>
          </cell>
          <cell r="F25">
            <v>0</v>
          </cell>
          <cell r="G25">
            <v>0</v>
          </cell>
        </row>
        <row r="26">
          <cell r="A26" t="str">
            <v/>
          </cell>
          <cell r="B26" t="str">
            <v/>
          </cell>
          <cell r="D26" t="str">
            <v/>
          </cell>
          <cell r="F26">
            <v>0</v>
          </cell>
          <cell r="G26">
            <v>0</v>
          </cell>
        </row>
        <row r="27">
          <cell r="A27" t="str">
            <v/>
          </cell>
          <cell r="B27" t="str">
            <v/>
          </cell>
          <cell r="D27" t="str">
            <v/>
          </cell>
          <cell r="F27">
            <v>0</v>
          </cell>
          <cell r="G27">
            <v>0</v>
          </cell>
        </row>
        <row r="28">
          <cell r="A28" t="str">
            <v/>
          </cell>
          <cell r="B28" t="str">
            <v/>
          </cell>
          <cell r="D28" t="str">
            <v/>
          </cell>
          <cell r="F28">
            <v>0</v>
          </cell>
          <cell r="G28">
            <v>0</v>
          </cell>
        </row>
        <row r="29">
          <cell r="A29" t="str">
            <v/>
          </cell>
          <cell r="B29" t="str">
            <v/>
          </cell>
          <cell r="D29" t="str">
            <v/>
          </cell>
          <cell r="F29">
            <v>0</v>
          </cell>
          <cell r="G29">
            <v>0</v>
          </cell>
        </row>
        <row r="30">
          <cell r="A30" t="str">
            <v/>
          </cell>
          <cell r="B30" t="str">
            <v/>
          </cell>
          <cell r="D30" t="str">
            <v/>
          </cell>
          <cell r="F30">
            <v>0</v>
          </cell>
          <cell r="G30">
            <v>0</v>
          </cell>
        </row>
        <row r="31">
          <cell r="A31" t="str">
            <v/>
          </cell>
          <cell r="B31" t="str">
            <v/>
          </cell>
          <cell r="D31" t="str">
            <v/>
          </cell>
          <cell r="F31">
            <v>0</v>
          </cell>
          <cell r="G31">
            <v>0</v>
          </cell>
        </row>
        <row r="32">
          <cell r="F32" t="str">
            <v>Total A</v>
          </cell>
          <cell r="G32">
            <v>0</v>
          </cell>
        </row>
        <row r="33">
          <cell r="A33" t="str">
            <v>B - MANO DE OBRA</v>
          </cell>
        </row>
        <row r="34">
          <cell r="A34" t="str">
            <v/>
          </cell>
          <cell r="B34" t="str">
            <v/>
          </cell>
          <cell r="D34" t="str">
            <v/>
          </cell>
          <cell r="F34">
            <v>0</v>
          </cell>
          <cell r="G34">
            <v>0</v>
          </cell>
        </row>
        <row r="35">
          <cell r="A35" t="str">
            <v/>
          </cell>
          <cell r="B35" t="str">
            <v/>
          </cell>
          <cell r="D35" t="str">
            <v/>
          </cell>
          <cell r="F35">
            <v>0</v>
          </cell>
          <cell r="G35">
            <v>0</v>
          </cell>
        </row>
        <row r="36">
          <cell r="A36" t="str">
            <v/>
          </cell>
          <cell r="B36" t="str">
            <v/>
          </cell>
          <cell r="D36" t="str">
            <v/>
          </cell>
          <cell r="F36">
            <v>0</v>
          </cell>
          <cell r="G36">
            <v>0</v>
          </cell>
        </row>
        <row r="37">
          <cell r="A37" t="str">
            <v/>
          </cell>
          <cell r="B37" t="str">
            <v/>
          </cell>
          <cell r="D37" t="str">
            <v/>
          </cell>
          <cell r="F37">
            <v>0</v>
          </cell>
          <cell r="G37">
            <v>0</v>
          </cell>
        </row>
        <row r="38">
          <cell r="A38" t="str">
            <v/>
          </cell>
          <cell r="B38" t="str">
            <v/>
          </cell>
          <cell r="D38" t="str">
            <v/>
          </cell>
          <cell r="F38">
            <v>0</v>
          </cell>
          <cell r="G38">
            <v>0</v>
          </cell>
        </row>
        <row r="39">
          <cell r="A39" t="str">
            <v/>
          </cell>
          <cell r="B39" t="str">
            <v/>
          </cell>
          <cell r="D39" t="str">
            <v/>
          </cell>
          <cell r="F39">
            <v>0</v>
          </cell>
          <cell r="G39">
            <v>0</v>
          </cell>
        </row>
        <row r="40">
          <cell r="A40" t="str">
            <v/>
          </cell>
          <cell r="B40" t="str">
            <v/>
          </cell>
          <cell r="D40" t="str">
            <v/>
          </cell>
          <cell r="F40">
            <v>0</v>
          </cell>
          <cell r="G40">
            <v>0</v>
          </cell>
        </row>
        <row r="41">
          <cell r="A41" t="str">
            <v/>
          </cell>
          <cell r="B41" t="str">
            <v/>
          </cell>
          <cell r="D41" t="str">
            <v/>
          </cell>
          <cell r="F41">
            <v>0</v>
          </cell>
          <cell r="G41">
            <v>0</v>
          </cell>
        </row>
        <row r="42">
          <cell r="F42" t="str">
            <v>Total B</v>
          </cell>
          <cell r="G42">
            <v>0</v>
          </cell>
        </row>
        <row r="43">
          <cell r="A43" t="str">
            <v>C - EQUIPOS</v>
          </cell>
        </row>
        <row r="44">
          <cell r="A44" t="str">
            <v/>
          </cell>
          <cell r="B44" t="str">
            <v/>
          </cell>
          <cell r="D44" t="str">
            <v/>
          </cell>
          <cell r="F44">
            <v>0</v>
          </cell>
          <cell r="G44">
            <v>0</v>
          </cell>
        </row>
        <row r="45">
          <cell r="A45" t="str">
            <v/>
          </cell>
          <cell r="B45" t="str">
            <v/>
          </cell>
          <cell r="D45" t="str">
            <v/>
          </cell>
          <cell r="F45">
            <v>0</v>
          </cell>
          <cell r="G45">
            <v>0</v>
          </cell>
        </row>
        <row r="46">
          <cell r="A46" t="str">
            <v/>
          </cell>
          <cell r="B46" t="str">
            <v/>
          </cell>
          <cell r="D46" t="str">
            <v/>
          </cell>
          <cell r="F46">
            <v>0</v>
          </cell>
          <cell r="G46">
            <v>0</v>
          </cell>
        </row>
        <row r="47">
          <cell r="A47" t="str">
            <v/>
          </cell>
          <cell r="B47" t="str">
            <v/>
          </cell>
          <cell r="D47" t="str">
            <v/>
          </cell>
          <cell r="F47">
            <v>0</v>
          </cell>
          <cell r="G47">
            <v>0</v>
          </cell>
        </row>
        <row r="48">
          <cell r="A48" t="str">
            <v/>
          </cell>
          <cell r="B48" t="str">
            <v/>
          </cell>
          <cell r="D48" t="str">
            <v/>
          </cell>
          <cell r="F48">
            <v>0</v>
          </cell>
          <cell r="G48">
            <v>0</v>
          </cell>
        </row>
        <row r="49">
          <cell r="A49" t="str">
            <v/>
          </cell>
          <cell r="B49" t="str">
            <v/>
          </cell>
          <cell r="D49" t="str">
            <v/>
          </cell>
          <cell r="F49">
            <v>0</v>
          </cell>
          <cell r="G49">
            <v>0</v>
          </cell>
        </row>
        <row r="50">
          <cell r="A50" t="str">
            <v/>
          </cell>
          <cell r="B50" t="str">
            <v/>
          </cell>
          <cell r="D50" t="str">
            <v/>
          </cell>
          <cell r="F50">
            <v>0</v>
          </cell>
          <cell r="G50">
            <v>0</v>
          </cell>
        </row>
        <row r="51">
          <cell r="A51" t="str">
            <v/>
          </cell>
          <cell r="B51" t="str">
            <v/>
          </cell>
          <cell r="D51" t="str">
            <v/>
          </cell>
          <cell r="F51">
            <v>0</v>
          </cell>
          <cell r="G51">
            <v>0</v>
          </cell>
        </row>
        <row r="52">
          <cell r="A52" t="str">
            <v/>
          </cell>
          <cell r="B52" t="str">
            <v/>
          </cell>
          <cell r="D52" t="str">
            <v/>
          </cell>
          <cell r="F52">
            <v>0</v>
          </cell>
          <cell r="G52">
            <v>0</v>
          </cell>
        </row>
        <row r="53">
          <cell r="A53" t="str">
            <v/>
          </cell>
          <cell r="B53" t="str">
            <v/>
          </cell>
          <cell r="D53" t="str">
            <v/>
          </cell>
          <cell r="F53">
            <v>0</v>
          </cell>
          <cell r="G53">
            <v>0</v>
          </cell>
        </row>
        <row r="54">
          <cell r="F54" t="str">
            <v>Total C</v>
          </cell>
          <cell r="G54">
            <v>0</v>
          </cell>
        </row>
        <row r="56">
          <cell r="A56" t="str">
            <v/>
          </cell>
          <cell r="B56" t="str">
            <v/>
          </cell>
          <cell r="D56" t="str">
            <v>COSTO NETO</v>
          </cell>
          <cell r="F56" t="str">
            <v>Total D=A+B+C</v>
          </cell>
          <cell r="G56">
            <v>0</v>
          </cell>
        </row>
        <row r="58">
          <cell r="A58" t="str">
            <v>ANALISIS DE PRECIOS</v>
          </cell>
        </row>
        <row r="59">
          <cell r="A59" t="str">
            <v>COMITENTE:</v>
          </cell>
          <cell r="B59" t="str">
            <v>INSTITUTO PROVINCIAL DE LA VIVIENDA</v>
          </cell>
        </row>
        <row r="60">
          <cell r="A60" t="str">
            <v>CONTRATISTA:</v>
          </cell>
          <cell r="B60">
            <v>0</v>
          </cell>
        </row>
        <row r="61">
          <cell r="A61" t="str">
            <v>OBRA:</v>
          </cell>
          <cell r="B61">
            <v>0</v>
          </cell>
          <cell r="F61" t="str">
            <v>PRECIOS A:</v>
          </cell>
          <cell r="G61">
            <v>0</v>
          </cell>
        </row>
        <row r="62">
          <cell r="A62" t="str">
            <v>UBICACIÓN:</v>
          </cell>
          <cell r="B62">
            <v>0</v>
          </cell>
        </row>
        <row r="63">
          <cell r="A63" t="str">
            <v>RUBRO:</v>
          </cell>
          <cell r="C63">
            <v>0</v>
          </cell>
        </row>
        <row r="64">
          <cell r="A64" t="str">
            <v>ITEM:</v>
          </cell>
          <cell r="B64" t="str">
            <v/>
          </cell>
          <cell r="C64" t="str">
            <v/>
          </cell>
          <cell r="F64" t="str">
            <v>UNIDAD:</v>
          </cell>
          <cell r="G64" t="str">
            <v/>
          </cell>
        </row>
        <row r="66">
          <cell r="A66" t="str">
            <v>DATOS REDETERMINACION</v>
          </cell>
          <cell r="C66" t="str">
            <v>DESIGNACION</v>
          </cell>
          <cell r="D66" t="str">
            <v>U</v>
          </cell>
          <cell r="E66" t="str">
            <v>Cantidad</v>
          </cell>
          <cell r="F66" t="str">
            <v>$ Unitarios</v>
          </cell>
          <cell r="G66" t="str">
            <v>$ Parcial</v>
          </cell>
        </row>
        <row r="67">
          <cell r="A67" t="str">
            <v>CÓDIGO</v>
          </cell>
          <cell r="B67" t="str">
            <v>DESCRIPCIÓN</v>
          </cell>
        </row>
        <row r="68">
          <cell r="A68" t="str">
            <v>A - MATERIALES</v>
          </cell>
        </row>
        <row r="69">
          <cell r="A69" t="str">
            <v/>
          </cell>
          <cell r="B69" t="str">
            <v/>
          </cell>
          <cell r="D69" t="str">
            <v/>
          </cell>
          <cell r="F69">
            <v>0</v>
          </cell>
          <cell r="G69">
            <v>0</v>
          </cell>
        </row>
        <row r="70">
          <cell r="A70" t="str">
            <v/>
          </cell>
          <cell r="B70" t="str">
            <v/>
          </cell>
          <cell r="D70" t="str">
            <v/>
          </cell>
          <cell r="F70">
            <v>0</v>
          </cell>
          <cell r="G70">
            <v>0</v>
          </cell>
        </row>
        <row r="71">
          <cell r="A71" t="str">
            <v/>
          </cell>
          <cell r="B71" t="str">
            <v/>
          </cell>
          <cell r="D71" t="str">
            <v/>
          </cell>
          <cell r="F71">
            <v>0</v>
          </cell>
          <cell r="G71">
            <v>0</v>
          </cell>
        </row>
        <row r="72">
          <cell r="A72" t="str">
            <v/>
          </cell>
          <cell r="B72" t="str">
            <v/>
          </cell>
          <cell r="D72" t="str">
            <v/>
          </cell>
          <cell r="F72">
            <v>0</v>
          </cell>
          <cell r="G72">
            <v>0</v>
          </cell>
        </row>
        <row r="73">
          <cell r="A73" t="str">
            <v/>
          </cell>
          <cell r="B73" t="str">
            <v/>
          </cell>
          <cell r="D73" t="str">
            <v/>
          </cell>
          <cell r="F73">
            <v>0</v>
          </cell>
          <cell r="G73">
            <v>0</v>
          </cell>
        </row>
        <row r="74">
          <cell r="A74" t="str">
            <v/>
          </cell>
          <cell r="B74" t="str">
            <v/>
          </cell>
          <cell r="D74" t="str">
            <v/>
          </cell>
          <cell r="F74">
            <v>0</v>
          </cell>
          <cell r="G74">
            <v>0</v>
          </cell>
        </row>
        <row r="75">
          <cell r="A75" t="str">
            <v/>
          </cell>
          <cell r="B75" t="str">
            <v/>
          </cell>
          <cell r="D75" t="str">
            <v/>
          </cell>
          <cell r="F75">
            <v>0</v>
          </cell>
          <cell r="G75">
            <v>0</v>
          </cell>
        </row>
        <row r="76">
          <cell r="A76" t="str">
            <v/>
          </cell>
          <cell r="B76" t="str">
            <v/>
          </cell>
          <cell r="D76" t="str">
            <v/>
          </cell>
          <cell r="F76">
            <v>0</v>
          </cell>
          <cell r="G76">
            <v>0</v>
          </cell>
        </row>
        <row r="77">
          <cell r="A77" t="str">
            <v/>
          </cell>
          <cell r="B77" t="str">
            <v/>
          </cell>
          <cell r="D77" t="str">
            <v/>
          </cell>
          <cell r="F77">
            <v>0</v>
          </cell>
          <cell r="G77">
            <v>0</v>
          </cell>
        </row>
        <row r="78">
          <cell r="A78" t="str">
            <v/>
          </cell>
          <cell r="B78" t="str">
            <v/>
          </cell>
          <cell r="D78" t="str">
            <v/>
          </cell>
          <cell r="F78">
            <v>0</v>
          </cell>
          <cell r="G78">
            <v>0</v>
          </cell>
        </row>
        <row r="79">
          <cell r="A79" t="str">
            <v/>
          </cell>
          <cell r="B79" t="str">
            <v/>
          </cell>
          <cell r="D79" t="str">
            <v/>
          </cell>
          <cell r="F79">
            <v>0</v>
          </cell>
          <cell r="G79">
            <v>0</v>
          </cell>
        </row>
        <row r="80">
          <cell r="A80" t="str">
            <v/>
          </cell>
          <cell r="B80" t="str">
            <v/>
          </cell>
          <cell r="D80" t="str">
            <v/>
          </cell>
          <cell r="F80">
            <v>0</v>
          </cell>
          <cell r="G80">
            <v>0</v>
          </cell>
        </row>
        <row r="81">
          <cell r="A81" t="str">
            <v/>
          </cell>
          <cell r="B81" t="str">
            <v/>
          </cell>
          <cell r="D81" t="str">
            <v/>
          </cell>
          <cell r="F81">
            <v>0</v>
          </cell>
          <cell r="G81">
            <v>0</v>
          </cell>
        </row>
        <row r="82">
          <cell r="A82" t="str">
            <v/>
          </cell>
          <cell r="B82" t="str">
            <v/>
          </cell>
          <cell r="D82" t="str">
            <v/>
          </cell>
          <cell r="F82">
            <v>0</v>
          </cell>
          <cell r="G82">
            <v>0</v>
          </cell>
        </row>
        <row r="83">
          <cell r="A83" t="str">
            <v/>
          </cell>
          <cell r="B83" t="str">
            <v/>
          </cell>
          <cell r="D83" t="str">
            <v/>
          </cell>
          <cell r="F83">
            <v>0</v>
          </cell>
          <cell r="G83">
            <v>0</v>
          </cell>
        </row>
        <row r="84">
          <cell r="A84" t="str">
            <v/>
          </cell>
          <cell r="B84" t="str">
            <v/>
          </cell>
          <cell r="D84" t="str">
            <v/>
          </cell>
          <cell r="F84">
            <v>0</v>
          </cell>
          <cell r="G84">
            <v>0</v>
          </cell>
        </row>
        <row r="85">
          <cell r="A85" t="str">
            <v/>
          </cell>
          <cell r="B85" t="str">
            <v/>
          </cell>
          <cell r="D85" t="str">
            <v/>
          </cell>
          <cell r="F85">
            <v>0</v>
          </cell>
          <cell r="G85">
            <v>0</v>
          </cell>
        </row>
        <row r="86">
          <cell r="A86" t="str">
            <v/>
          </cell>
          <cell r="B86" t="str">
            <v/>
          </cell>
          <cell r="D86" t="str">
            <v/>
          </cell>
          <cell r="F86">
            <v>0</v>
          </cell>
          <cell r="G86">
            <v>0</v>
          </cell>
        </row>
        <row r="87">
          <cell r="A87" t="str">
            <v/>
          </cell>
          <cell r="B87" t="str">
            <v/>
          </cell>
          <cell r="D87" t="str">
            <v/>
          </cell>
          <cell r="F87">
            <v>0</v>
          </cell>
          <cell r="G87">
            <v>0</v>
          </cell>
        </row>
        <row r="88">
          <cell r="A88" t="str">
            <v/>
          </cell>
          <cell r="B88" t="str">
            <v/>
          </cell>
          <cell r="D88" t="str">
            <v/>
          </cell>
          <cell r="F88">
            <v>0</v>
          </cell>
          <cell r="G88">
            <v>0</v>
          </cell>
        </row>
        <row r="89">
          <cell r="F89" t="str">
            <v>Total A</v>
          </cell>
          <cell r="G89">
            <v>0</v>
          </cell>
        </row>
        <row r="90">
          <cell r="A90" t="str">
            <v>B - MANO DE OBRA</v>
          </cell>
        </row>
        <row r="91">
          <cell r="A91" t="str">
            <v/>
          </cell>
          <cell r="B91" t="str">
            <v/>
          </cell>
          <cell r="D91" t="str">
            <v/>
          </cell>
          <cell r="F91">
            <v>0</v>
          </cell>
          <cell r="G91">
            <v>0</v>
          </cell>
        </row>
        <row r="92">
          <cell r="A92" t="str">
            <v/>
          </cell>
          <cell r="B92" t="str">
            <v/>
          </cell>
          <cell r="D92" t="str">
            <v/>
          </cell>
          <cell r="F92">
            <v>0</v>
          </cell>
          <cell r="G92">
            <v>0</v>
          </cell>
        </row>
        <row r="93">
          <cell r="A93" t="str">
            <v/>
          </cell>
          <cell r="B93" t="str">
            <v/>
          </cell>
          <cell r="D93" t="str">
            <v/>
          </cell>
          <cell r="F93">
            <v>0</v>
          </cell>
          <cell r="G93">
            <v>0</v>
          </cell>
        </row>
        <row r="94">
          <cell r="A94" t="str">
            <v/>
          </cell>
          <cell r="B94" t="str">
            <v/>
          </cell>
          <cell r="D94" t="str">
            <v/>
          </cell>
          <cell r="F94">
            <v>0</v>
          </cell>
          <cell r="G94">
            <v>0</v>
          </cell>
        </row>
        <row r="95">
          <cell r="A95" t="str">
            <v/>
          </cell>
          <cell r="B95" t="str">
            <v/>
          </cell>
          <cell r="D95" t="str">
            <v/>
          </cell>
          <cell r="F95">
            <v>0</v>
          </cell>
          <cell r="G95">
            <v>0</v>
          </cell>
        </row>
        <row r="96">
          <cell r="A96" t="str">
            <v/>
          </cell>
          <cell r="B96" t="str">
            <v/>
          </cell>
          <cell r="D96" t="str">
            <v/>
          </cell>
          <cell r="F96">
            <v>0</v>
          </cell>
          <cell r="G96">
            <v>0</v>
          </cell>
        </row>
        <row r="97">
          <cell r="A97" t="str">
            <v/>
          </cell>
          <cell r="B97" t="str">
            <v/>
          </cell>
          <cell r="D97" t="str">
            <v/>
          </cell>
          <cell r="F97">
            <v>0</v>
          </cell>
          <cell r="G97">
            <v>0</v>
          </cell>
        </row>
        <row r="98">
          <cell r="A98" t="str">
            <v/>
          </cell>
          <cell r="B98" t="str">
            <v/>
          </cell>
          <cell r="D98" t="str">
            <v/>
          </cell>
          <cell r="F98">
            <v>0</v>
          </cell>
          <cell r="G98">
            <v>0</v>
          </cell>
        </row>
        <row r="99">
          <cell r="F99" t="str">
            <v>Total B</v>
          </cell>
          <cell r="G99">
            <v>0</v>
          </cell>
        </row>
        <row r="100">
          <cell r="A100" t="str">
            <v>C - EQUIPOS</v>
          </cell>
        </row>
        <row r="101">
          <cell r="A101" t="str">
            <v/>
          </cell>
          <cell r="B101" t="str">
            <v/>
          </cell>
          <cell r="D101" t="str">
            <v/>
          </cell>
          <cell r="F101">
            <v>0</v>
          </cell>
          <cell r="G101">
            <v>0</v>
          </cell>
        </row>
        <row r="102">
          <cell r="A102" t="str">
            <v/>
          </cell>
          <cell r="B102" t="str">
            <v/>
          </cell>
          <cell r="D102" t="str">
            <v/>
          </cell>
          <cell r="F102">
            <v>0</v>
          </cell>
          <cell r="G102">
            <v>0</v>
          </cell>
        </row>
        <row r="103">
          <cell r="A103" t="str">
            <v/>
          </cell>
          <cell r="B103" t="str">
            <v/>
          </cell>
          <cell r="D103" t="str">
            <v/>
          </cell>
          <cell r="F103">
            <v>0</v>
          </cell>
          <cell r="G103">
            <v>0</v>
          </cell>
        </row>
        <row r="104">
          <cell r="A104" t="str">
            <v/>
          </cell>
          <cell r="B104" t="str">
            <v/>
          </cell>
          <cell r="D104" t="str">
            <v/>
          </cell>
          <cell r="F104">
            <v>0</v>
          </cell>
          <cell r="G104">
            <v>0</v>
          </cell>
        </row>
        <row r="105">
          <cell r="A105" t="str">
            <v/>
          </cell>
          <cell r="B105" t="str">
            <v/>
          </cell>
          <cell r="D105" t="str">
            <v/>
          </cell>
          <cell r="F105">
            <v>0</v>
          </cell>
          <cell r="G105">
            <v>0</v>
          </cell>
        </row>
        <row r="106">
          <cell r="A106" t="str">
            <v/>
          </cell>
          <cell r="B106" t="str">
            <v/>
          </cell>
          <cell r="D106" t="str">
            <v/>
          </cell>
          <cell r="F106">
            <v>0</v>
          </cell>
          <cell r="G106">
            <v>0</v>
          </cell>
        </row>
        <row r="107">
          <cell r="A107" t="str">
            <v/>
          </cell>
          <cell r="B107" t="str">
            <v/>
          </cell>
          <cell r="D107" t="str">
            <v/>
          </cell>
          <cell r="F107">
            <v>0</v>
          </cell>
          <cell r="G107">
            <v>0</v>
          </cell>
        </row>
        <row r="108">
          <cell r="A108" t="str">
            <v/>
          </cell>
          <cell r="B108" t="str">
            <v/>
          </cell>
          <cell r="D108" t="str">
            <v/>
          </cell>
          <cell r="F108">
            <v>0</v>
          </cell>
          <cell r="G108">
            <v>0</v>
          </cell>
        </row>
        <row r="109">
          <cell r="A109" t="str">
            <v/>
          </cell>
          <cell r="B109" t="str">
            <v/>
          </cell>
          <cell r="D109" t="str">
            <v/>
          </cell>
          <cell r="F109">
            <v>0</v>
          </cell>
          <cell r="G109">
            <v>0</v>
          </cell>
        </row>
        <row r="110">
          <cell r="A110" t="str">
            <v/>
          </cell>
          <cell r="B110" t="str">
            <v/>
          </cell>
          <cell r="D110" t="str">
            <v/>
          </cell>
          <cell r="F110">
            <v>0</v>
          </cell>
          <cell r="G110">
            <v>0</v>
          </cell>
        </row>
        <row r="111">
          <cell r="F111" t="str">
            <v>Total C</v>
          </cell>
          <cell r="G111">
            <v>0</v>
          </cell>
        </row>
        <row r="113">
          <cell r="A113" t="str">
            <v/>
          </cell>
          <cell r="B113" t="str">
            <v/>
          </cell>
          <cell r="D113" t="str">
            <v>COSTO NETO</v>
          </cell>
          <cell r="F113" t="str">
            <v>Total D=A+B+C</v>
          </cell>
          <cell r="G113">
            <v>0</v>
          </cell>
        </row>
        <row r="115">
          <cell r="A115" t="str">
            <v>ANALISIS DE PRECIOS</v>
          </cell>
        </row>
        <row r="116">
          <cell r="A116" t="str">
            <v>COMITENTE:</v>
          </cell>
          <cell r="B116" t="str">
            <v>INSTITUTO PROVINCIAL DE LA VIVIENDA</v>
          </cell>
        </row>
        <row r="117">
          <cell r="A117" t="str">
            <v>CONTRATISTA:</v>
          </cell>
          <cell r="B117">
            <v>0</v>
          </cell>
        </row>
        <row r="118">
          <cell r="A118" t="str">
            <v>OBRA:</v>
          </cell>
          <cell r="B118">
            <v>0</v>
          </cell>
          <cell r="F118" t="str">
            <v>PRECIOS A:</v>
          </cell>
          <cell r="G118">
            <v>0</v>
          </cell>
        </row>
        <row r="119">
          <cell r="A119" t="str">
            <v>UBICACIÓN:</v>
          </cell>
          <cell r="B119">
            <v>0</v>
          </cell>
        </row>
        <row r="120">
          <cell r="A120" t="str">
            <v>RUBRO:</v>
          </cell>
          <cell r="C120">
            <v>0</v>
          </cell>
        </row>
        <row r="121">
          <cell r="A121" t="str">
            <v>ITEM:</v>
          </cell>
          <cell r="B121" t="str">
            <v/>
          </cell>
          <cell r="C121" t="str">
            <v/>
          </cell>
          <cell r="F121" t="str">
            <v>UNIDAD:</v>
          </cell>
          <cell r="G121" t="str">
            <v/>
          </cell>
        </row>
        <row r="123">
          <cell r="A123" t="str">
            <v>DATOS REDETERMINACION</v>
          </cell>
          <cell r="C123" t="str">
            <v>DESIGNACION</v>
          </cell>
          <cell r="D123" t="str">
            <v>U</v>
          </cell>
          <cell r="E123" t="str">
            <v>Cantidad</v>
          </cell>
          <cell r="F123" t="str">
            <v>$ Unitarios</v>
          </cell>
          <cell r="G123" t="str">
            <v>$ Parcial</v>
          </cell>
        </row>
        <row r="124">
          <cell r="A124" t="str">
            <v>CÓDIGO</v>
          </cell>
          <cell r="B124" t="str">
            <v>DESCRIPCIÓN</v>
          </cell>
        </row>
        <row r="125">
          <cell r="A125" t="str">
            <v>A - MATERIALES</v>
          </cell>
        </row>
        <row r="126">
          <cell r="A126" t="str">
            <v/>
          </cell>
          <cell r="B126" t="str">
            <v/>
          </cell>
          <cell r="D126" t="str">
            <v/>
          </cell>
          <cell r="F126">
            <v>0</v>
          </cell>
          <cell r="G126">
            <v>0</v>
          </cell>
        </row>
        <row r="127">
          <cell r="A127" t="str">
            <v/>
          </cell>
          <cell r="B127" t="str">
            <v/>
          </cell>
          <cell r="D127" t="str">
            <v/>
          </cell>
          <cell r="F127">
            <v>0</v>
          </cell>
          <cell r="G127">
            <v>0</v>
          </cell>
        </row>
        <row r="128">
          <cell r="A128" t="str">
            <v/>
          </cell>
          <cell r="B128" t="str">
            <v/>
          </cell>
          <cell r="D128" t="str">
            <v/>
          </cell>
          <cell r="F128">
            <v>0</v>
          </cell>
          <cell r="G128">
            <v>0</v>
          </cell>
        </row>
        <row r="129">
          <cell r="A129" t="str">
            <v/>
          </cell>
          <cell r="B129" t="str">
            <v/>
          </cell>
          <cell r="D129" t="str">
            <v/>
          </cell>
          <cell r="F129">
            <v>0</v>
          </cell>
          <cell r="G129">
            <v>0</v>
          </cell>
        </row>
        <row r="130">
          <cell r="A130" t="str">
            <v/>
          </cell>
          <cell r="B130" t="str">
            <v/>
          </cell>
          <cell r="D130" t="str">
            <v/>
          </cell>
          <cell r="F130">
            <v>0</v>
          </cell>
          <cell r="G130">
            <v>0</v>
          </cell>
        </row>
        <row r="131">
          <cell r="A131" t="str">
            <v/>
          </cell>
          <cell r="B131" t="str">
            <v/>
          </cell>
          <cell r="D131" t="str">
            <v/>
          </cell>
          <cell r="F131">
            <v>0</v>
          </cell>
          <cell r="G131">
            <v>0</v>
          </cell>
        </row>
        <row r="132">
          <cell r="A132" t="str">
            <v/>
          </cell>
          <cell r="B132" t="str">
            <v/>
          </cell>
          <cell r="D132" t="str">
            <v/>
          </cell>
          <cell r="F132">
            <v>0</v>
          </cell>
          <cell r="G132">
            <v>0</v>
          </cell>
        </row>
        <row r="133">
          <cell r="A133" t="str">
            <v/>
          </cell>
          <cell r="B133" t="str">
            <v/>
          </cell>
          <cell r="D133" t="str">
            <v/>
          </cell>
          <cell r="F133">
            <v>0</v>
          </cell>
          <cell r="G133">
            <v>0</v>
          </cell>
        </row>
        <row r="134">
          <cell r="A134" t="str">
            <v/>
          </cell>
          <cell r="B134" t="str">
            <v/>
          </cell>
          <cell r="D134" t="str">
            <v/>
          </cell>
          <cell r="F134">
            <v>0</v>
          </cell>
          <cell r="G134">
            <v>0</v>
          </cell>
        </row>
        <row r="135">
          <cell r="A135" t="str">
            <v/>
          </cell>
          <cell r="B135" t="str">
            <v/>
          </cell>
          <cell r="D135" t="str">
            <v/>
          </cell>
          <cell r="F135">
            <v>0</v>
          </cell>
          <cell r="G135">
            <v>0</v>
          </cell>
        </row>
        <row r="136">
          <cell r="A136" t="str">
            <v/>
          </cell>
          <cell r="B136" t="str">
            <v/>
          </cell>
          <cell r="D136" t="str">
            <v/>
          </cell>
          <cell r="F136">
            <v>0</v>
          </cell>
          <cell r="G136">
            <v>0</v>
          </cell>
        </row>
        <row r="137">
          <cell r="A137" t="str">
            <v/>
          </cell>
          <cell r="B137" t="str">
            <v/>
          </cell>
          <cell r="D137" t="str">
            <v/>
          </cell>
          <cell r="F137">
            <v>0</v>
          </cell>
          <cell r="G137">
            <v>0</v>
          </cell>
        </row>
        <row r="138">
          <cell r="A138" t="str">
            <v/>
          </cell>
          <cell r="B138" t="str">
            <v/>
          </cell>
          <cell r="D138" t="str">
            <v/>
          </cell>
          <cell r="F138">
            <v>0</v>
          </cell>
          <cell r="G138">
            <v>0</v>
          </cell>
        </row>
        <row r="139">
          <cell r="A139" t="str">
            <v/>
          </cell>
          <cell r="B139" t="str">
            <v/>
          </cell>
          <cell r="D139" t="str">
            <v/>
          </cell>
          <cell r="F139">
            <v>0</v>
          </cell>
          <cell r="G139">
            <v>0</v>
          </cell>
        </row>
        <row r="140">
          <cell r="A140" t="str">
            <v/>
          </cell>
          <cell r="B140" t="str">
            <v/>
          </cell>
          <cell r="D140" t="str">
            <v/>
          </cell>
          <cell r="F140">
            <v>0</v>
          </cell>
          <cell r="G140">
            <v>0</v>
          </cell>
        </row>
        <row r="141">
          <cell r="A141" t="str">
            <v/>
          </cell>
          <cell r="B141" t="str">
            <v/>
          </cell>
          <cell r="D141" t="str">
            <v/>
          </cell>
          <cell r="F141">
            <v>0</v>
          </cell>
          <cell r="G141">
            <v>0</v>
          </cell>
        </row>
        <row r="142">
          <cell r="A142" t="str">
            <v/>
          </cell>
          <cell r="B142" t="str">
            <v/>
          </cell>
          <cell r="D142" t="str">
            <v/>
          </cell>
          <cell r="F142">
            <v>0</v>
          </cell>
          <cell r="G142">
            <v>0</v>
          </cell>
        </row>
        <row r="143">
          <cell r="A143" t="str">
            <v/>
          </cell>
          <cell r="B143" t="str">
            <v/>
          </cell>
          <cell r="D143" t="str">
            <v/>
          </cell>
          <cell r="F143">
            <v>0</v>
          </cell>
          <cell r="G143">
            <v>0</v>
          </cell>
        </row>
        <row r="144">
          <cell r="A144" t="str">
            <v/>
          </cell>
          <cell r="B144" t="str">
            <v/>
          </cell>
          <cell r="D144" t="str">
            <v/>
          </cell>
          <cell r="F144">
            <v>0</v>
          </cell>
          <cell r="G144">
            <v>0</v>
          </cell>
        </row>
        <row r="145">
          <cell r="A145" t="str">
            <v/>
          </cell>
          <cell r="B145" t="str">
            <v/>
          </cell>
          <cell r="D145" t="str">
            <v/>
          </cell>
          <cell r="F145">
            <v>0</v>
          </cell>
          <cell r="G145">
            <v>0</v>
          </cell>
        </row>
        <row r="146">
          <cell r="F146" t="str">
            <v>Total A</v>
          </cell>
          <cell r="G146">
            <v>0</v>
          </cell>
        </row>
        <row r="147">
          <cell r="A147" t="str">
            <v>B - MANO DE OBRA</v>
          </cell>
        </row>
        <row r="148">
          <cell r="A148" t="str">
            <v/>
          </cell>
          <cell r="B148" t="str">
            <v/>
          </cell>
          <cell r="D148" t="str">
            <v/>
          </cell>
          <cell r="F148">
            <v>0</v>
          </cell>
          <cell r="G148">
            <v>0</v>
          </cell>
        </row>
        <row r="149">
          <cell r="A149" t="str">
            <v/>
          </cell>
          <cell r="B149" t="str">
            <v/>
          </cell>
          <cell r="D149" t="str">
            <v/>
          </cell>
          <cell r="F149">
            <v>0</v>
          </cell>
          <cell r="G149">
            <v>0</v>
          </cell>
        </row>
        <row r="150">
          <cell r="A150" t="str">
            <v/>
          </cell>
          <cell r="B150" t="str">
            <v/>
          </cell>
          <cell r="D150" t="str">
            <v/>
          </cell>
          <cell r="F150">
            <v>0</v>
          </cell>
          <cell r="G150">
            <v>0</v>
          </cell>
        </row>
        <row r="151">
          <cell r="A151" t="str">
            <v/>
          </cell>
          <cell r="B151" t="str">
            <v/>
          </cell>
          <cell r="D151" t="str">
            <v/>
          </cell>
          <cell r="F151">
            <v>0</v>
          </cell>
          <cell r="G151">
            <v>0</v>
          </cell>
        </row>
        <row r="152">
          <cell r="A152" t="str">
            <v/>
          </cell>
          <cell r="B152" t="str">
            <v/>
          </cell>
          <cell r="D152" t="str">
            <v/>
          </cell>
          <cell r="F152">
            <v>0</v>
          </cell>
          <cell r="G152">
            <v>0</v>
          </cell>
        </row>
        <row r="153">
          <cell r="A153" t="str">
            <v/>
          </cell>
          <cell r="B153" t="str">
            <v/>
          </cell>
          <cell r="D153" t="str">
            <v/>
          </cell>
          <cell r="F153">
            <v>0</v>
          </cell>
          <cell r="G153">
            <v>0</v>
          </cell>
        </row>
        <row r="154">
          <cell r="A154" t="str">
            <v/>
          </cell>
          <cell r="B154" t="str">
            <v/>
          </cell>
          <cell r="D154" t="str">
            <v/>
          </cell>
          <cell r="F154">
            <v>0</v>
          </cell>
          <cell r="G154">
            <v>0</v>
          </cell>
        </row>
        <row r="155">
          <cell r="A155" t="str">
            <v/>
          </cell>
          <cell r="B155" t="str">
            <v/>
          </cell>
          <cell r="D155" t="str">
            <v/>
          </cell>
          <cell r="F155">
            <v>0</v>
          </cell>
          <cell r="G155">
            <v>0</v>
          </cell>
        </row>
        <row r="156">
          <cell r="F156" t="str">
            <v>Total B</v>
          </cell>
          <cell r="G156">
            <v>0</v>
          </cell>
        </row>
        <row r="157">
          <cell r="A157" t="str">
            <v>C - EQUIPOS</v>
          </cell>
        </row>
        <row r="158">
          <cell r="A158" t="str">
            <v/>
          </cell>
          <cell r="B158" t="str">
            <v/>
          </cell>
          <cell r="D158" t="str">
            <v/>
          </cell>
          <cell r="F158">
            <v>0</v>
          </cell>
          <cell r="G158">
            <v>0</v>
          </cell>
        </row>
        <row r="159">
          <cell r="A159" t="str">
            <v/>
          </cell>
          <cell r="B159" t="str">
            <v/>
          </cell>
          <cell r="D159" t="str">
            <v/>
          </cell>
          <cell r="F159">
            <v>0</v>
          </cell>
          <cell r="G159">
            <v>0</v>
          </cell>
        </row>
        <row r="160">
          <cell r="A160" t="str">
            <v/>
          </cell>
          <cell r="B160" t="str">
            <v/>
          </cell>
          <cell r="D160" t="str">
            <v/>
          </cell>
          <cell r="F160">
            <v>0</v>
          </cell>
          <cell r="G160">
            <v>0</v>
          </cell>
        </row>
        <row r="161">
          <cell r="A161" t="str">
            <v/>
          </cell>
          <cell r="B161" t="str">
            <v/>
          </cell>
          <cell r="D161" t="str">
            <v/>
          </cell>
          <cell r="F161">
            <v>0</v>
          </cell>
          <cell r="G161">
            <v>0</v>
          </cell>
        </row>
        <row r="162">
          <cell r="A162" t="str">
            <v/>
          </cell>
          <cell r="B162" t="str">
            <v/>
          </cell>
          <cell r="D162" t="str">
            <v/>
          </cell>
          <cell r="F162">
            <v>0</v>
          </cell>
          <cell r="G162">
            <v>0</v>
          </cell>
        </row>
        <row r="163">
          <cell r="A163" t="str">
            <v/>
          </cell>
          <cell r="B163" t="str">
            <v/>
          </cell>
          <cell r="D163" t="str">
            <v/>
          </cell>
          <cell r="F163">
            <v>0</v>
          </cell>
          <cell r="G163">
            <v>0</v>
          </cell>
        </row>
        <row r="164">
          <cell r="A164" t="str">
            <v/>
          </cell>
          <cell r="B164" t="str">
            <v/>
          </cell>
          <cell r="D164" t="str">
            <v/>
          </cell>
          <cell r="F164">
            <v>0</v>
          </cell>
          <cell r="G164">
            <v>0</v>
          </cell>
        </row>
        <row r="165">
          <cell r="A165" t="str">
            <v/>
          </cell>
          <cell r="B165" t="str">
            <v/>
          </cell>
          <cell r="D165" t="str">
            <v/>
          </cell>
          <cell r="F165">
            <v>0</v>
          </cell>
          <cell r="G165">
            <v>0</v>
          </cell>
        </row>
        <row r="166">
          <cell r="A166" t="str">
            <v/>
          </cell>
          <cell r="B166" t="str">
            <v/>
          </cell>
          <cell r="D166" t="str">
            <v/>
          </cell>
          <cell r="F166">
            <v>0</v>
          </cell>
          <cell r="G166">
            <v>0</v>
          </cell>
        </row>
        <row r="167">
          <cell r="A167" t="str">
            <v/>
          </cell>
          <cell r="B167" t="str">
            <v/>
          </cell>
          <cell r="D167" t="str">
            <v/>
          </cell>
          <cell r="F167">
            <v>0</v>
          </cell>
          <cell r="G167">
            <v>0</v>
          </cell>
        </row>
        <row r="168">
          <cell r="F168" t="str">
            <v>Total C</v>
          </cell>
          <cell r="G168">
            <v>0</v>
          </cell>
        </row>
        <row r="170">
          <cell r="A170" t="str">
            <v/>
          </cell>
          <cell r="B170" t="str">
            <v/>
          </cell>
          <cell r="D170" t="str">
            <v>COSTO NETO</v>
          </cell>
          <cell r="F170" t="str">
            <v>Total D=A+B+C</v>
          </cell>
          <cell r="G170">
            <v>0</v>
          </cell>
        </row>
        <row r="172">
          <cell r="A172" t="str">
            <v>ANALISIS DE PRECIOS</v>
          </cell>
        </row>
        <row r="173">
          <cell r="A173" t="str">
            <v>COMITENTE:</v>
          </cell>
          <cell r="B173" t="str">
            <v>INSTITUTO PROVINCIAL DE LA VIVIENDA</v>
          </cell>
        </row>
        <row r="174">
          <cell r="A174" t="str">
            <v>CONTRATISTA:</v>
          </cell>
          <cell r="B174">
            <v>0</v>
          </cell>
        </row>
        <row r="175">
          <cell r="A175" t="str">
            <v>OBRA:</v>
          </cell>
          <cell r="B175">
            <v>0</v>
          </cell>
          <cell r="F175" t="str">
            <v>PRECIOS A:</v>
          </cell>
          <cell r="G175">
            <v>0</v>
          </cell>
        </row>
        <row r="176">
          <cell r="A176" t="str">
            <v>UBICACIÓN:</v>
          </cell>
          <cell r="B176">
            <v>0</v>
          </cell>
        </row>
        <row r="177">
          <cell r="A177" t="str">
            <v>RUBRO:</v>
          </cell>
          <cell r="C177">
            <v>0</v>
          </cell>
        </row>
        <row r="178">
          <cell r="A178" t="str">
            <v>ITEM:</v>
          </cell>
          <cell r="B178" t="str">
            <v/>
          </cell>
          <cell r="C178" t="str">
            <v/>
          </cell>
          <cell r="F178" t="str">
            <v>UNIDAD:</v>
          </cell>
          <cell r="G178" t="str">
            <v/>
          </cell>
        </row>
        <row r="180">
          <cell r="A180" t="str">
            <v>DATOS REDETERMINACION</v>
          </cell>
          <cell r="C180" t="str">
            <v>DESIGNACION</v>
          </cell>
          <cell r="D180" t="str">
            <v>U</v>
          </cell>
          <cell r="E180" t="str">
            <v>Cantidad</v>
          </cell>
          <cell r="F180" t="str">
            <v>$ Unitarios</v>
          </cell>
          <cell r="G180" t="str">
            <v>$ Parcial</v>
          </cell>
        </row>
        <row r="181">
          <cell r="A181" t="str">
            <v>CÓDIGO</v>
          </cell>
          <cell r="B181" t="str">
            <v>DESCRIPCIÓN</v>
          </cell>
        </row>
        <row r="182">
          <cell r="A182" t="str">
            <v>A - MATERIALES</v>
          </cell>
        </row>
        <row r="183">
          <cell r="A183" t="str">
            <v/>
          </cell>
          <cell r="B183" t="str">
            <v/>
          </cell>
          <cell r="D183" t="str">
            <v/>
          </cell>
          <cell r="F183">
            <v>0</v>
          </cell>
          <cell r="G183">
            <v>0</v>
          </cell>
        </row>
        <row r="184">
          <cell r="A184" t="str">
            <v/>
          </cell>
          <cell r="B184" t="str">
            <v/>
          </cell>
          <cell r="D184" t="str">
            <v/>
          </cell>
          <cell r="F184">
            <v>0</v>
          </cell>
          <cell r="G184">
            <v>0</v>
          </cell>
        </row>
        <row r="185">
          <cell r="A185" t="str">
            <v/>
          </cell>
          <cell r="B185" t="str">
            <v/>
          </cell>
          <cell r="D185" t="str">
            <v/>
          </cell>
          <cell r="F185">
            <v>0</v>
          </cell>
          <cell r="G185">
            <v>0</v>
          </cell>
        </row>
        <row r="186">
          <cell r="A186" t="str">
            <v/>
          </cell>
          <cell r="B186" t="str">
            <v/>
          </cell>
          <cell r="D186" t="str">
            <v/>
          </cell>
          <cell r="F186">
            <v>0</v>
          </cell>
          <cell r="G186">
            <v>0</v>
          </cell>
        </row>
        <row r="187">
          <cell r="A187" t="str">
            <v/>
          </cell>
          <cell r="B187" t="str">
            <v/>
          </cell>
          <cell r="D187" t="str">
            <v/>
          </cell>
          <cell r="F187">
            <v>0</v>
          </cell>
          <cell r="G187">
            <v>0</v>
          </cell>
        </row>
        <row r="188">
          <cell r="A188" t="str">
            <v/>
          </cell>
          <cell r="B188" t="str">
            <v/>
          </cell>
          <cell r="D188" t="str">
            <v/>
          </cell>
          <cell r="F188">
            <v>0</v>
          </cell>
          <cell r="G188">
            <v>0</v>
          </cell>
        </row>
        <row r="189">
          <cell r="A189" t="str">
            <v/>
          </cell>
          <cell r="B189" t="str">
            <v/>
          </cell>
          <cell r="D189" t="str">
            <v/>
          </cell>
          <cell r="F189">
            <v>0</v>
          </cell>
          <cell r="G189">
            <v>0</v>
          </cell>
        </row>
        <row r="190">
          <cell r="A190" t="str">
            <v/>
          </cell>
          <cell r="B190" t="str">
            <v/>
          </cell>
          <cell r="D190" t="str">
            <v/>
          </cell>
          <cell r="F190">
            <v>0</v>
          </cell>
          <cell r="G190">
            <v>0</v>
          </cell>
        </row>
        <row r="191">
          <cell r="A191" t="str">
            <v/>
          </cell>
          <cell r="B191" t="str">
            <v/>
          </cell>
          <cell r="D191" t="str">
            <v/>
          </cell>
          <cell r="F191">
            <v>0</v>
          </cell>
          <cell r="G191">
            <v>0</v>
          </cell>
        </row>
        <row r="192">
          <cell r="A192" t="str">
            <v/>
          </cell>
          <cell r="B192" t="str">
            <v/>
          </cell>
          <cell r="D192" t="str">
            <v/>
          </cell>
          <cell r="F192">
            <v>0</v>
          </cell>
          <cell r="G192">
            <v>0</v>
          </cell>
        </row>
        <row r="193">
          <cell r="A193" t="str">
            <v/>
          </cell>
          <cell r="B193" t="str">
            <v/>
          </cell>
          <cell r="D193" t="str">
            <v/>
          </cell>
          <cell r="F193">
            <v>0</v>
          </cell>
          <cell r="G193">
            <v>0</v>
          </cell>
        </row>
        <row r="194">
          <cell r="A194" t="str">
            <v/>
          </cell>
          <cell r="B194" t="str">
            <v/>
          </cell>
          <cell r="D194" t="str">
            <v/>
          </cell>
          <cell r="F194">
            <v>0</v>
          </cell>
          <cell r="G194">
            <v>0</v>
          </cell>
        </row>
        <row r="195">
          <cell r="A195" t="str">
            <v/>
          </cell>
          <cell r="B195" t="str">
            <v/>
          </cell>
          <cell r="D195" t="str">
            <v/>
          </cell>
          <cell r="F195">
            <v>0</v>
          </cell>
          <cell r="G195">
            <v>0</v>
          </cell>
        </row>
        <row r="196">
          <cell r="A196" t="str">
            <v/>
          </cell>
          <cell r="B196" t="str">
            <v/>
          </cell>
          <cell r="D196" t="str">
            <v/>
          </cell>
          <cell r="F196">
            <v>0</v>
          </cell>
          <cell r="G196">
            <v>0</v>
          </cell>
        </row>
        <row r="197">
          <cell r="A197" t="str">
            <v/>
          </cell>
          <cell r="B197" t="str">
            <v/>
          </cell>
          <cell r="D197" t="str">
            <v/>
          </cell>
          <cell r="F197">
            <v>0</v>
          </cell>
          <cell r="G197">
            <v>0</v>
          </cell>
        </row>
        <row r="198">
          <cell r="A198" t="str">
            <v/>
          </cell>
          <cell r="B198" t="str">
            <v/>
          </cell>
          <cell r="D198" t="str">
            <v/>
          </cell>
          <cell r="F198">
            <v>0</v>
          </cell>
          <cell r="G198">
            <v>0</v>
          </cell>
        </row>
        <row r="199">
          <cell r="A199" t="str">
            <v/>
          </cell>
          <cell r="B199" t="str">
            <v/>
          </cell>
          <cell r="D199" t="str">
            <v/>
          </cell>
          <cell r="F199">
            <v>0</v>
          </cell>
          <cell r="G199">
            <v>0</v>
          </cell>
        </row>
        <row r="200">
          <cell r="A200" t="str">
            <v/>
          </cell>
          <cell r="B200" t="str">
            <v/>
          </cell>
          <cell r="D200" t="str">
            <v/>
          </cell>
          <cell r="F200">
            <v>0</v>
          </cell>
          <cell r="G200">
            <v>0</v>
          </cell>
        </row>
        <row r="201">
          <cell r="A201" t="str">
            <v/>
          </cell>
          <cell r="B201" t="str">
            <v/>
          </cell>
          <cell r="D201" t="str">
            <v/>
          </cell>
          <cell r="F201">
            <v>0</v>
          </cell>
          <cell r="G201">
            <v>0</v>
          </cell>
        </row>
        <row r="202">
          <cell r="A202" t="str">
            <v/>
          </cell>
          <cell r="B202" t="str">
            <v/>
          </cell>
          <cell r="D202" t="str">
            <v/>
          </cell>
          <cell r="F202">
            <v>0</v>
          </cell>
          <cell r="G202">
            <v>0</v>
          </cell>
        </row>
        <row r="203">
          <cell r="F203" t="str">
            <v>Total A</v>
          </cell>
          <cell r="G203">
            <v>0</v>
          </cell>
        </row>
        <row r="204">
          <cell r="A204" t="str">
            <v>B - MANO DE OBRA</v>
          </cell>
        </row>
        <row r="205">
          <cell r="A205" t="str">
            <v/>
          </cell>
          <cell r="B205" t="str">
            <v/>
          </cell>
          <cell r="D205" t="str">
            <v/>
          </cell>
          <cell r="F205">
            <v>0</v>
          </cell>
          <cell r="G205">
            <v>0</v>
          </cell>
        </row>
        <row r="206">
          <cell r="A206" t="str">
            <v/>
          </cell>
          <cell r="B206" t="str">
            <v/>
          </cell>
          <cell r="D206" t="str">
            <v/>
          </cell>
          <cell r="F206">
            <v>0</v>
          </cell>
          <cell r="G206">
            <v>0</v>
          </cell>
        </row>
        <row r="207">
          <cell r="A207" t="str">
            <v/>
          </cell>
          <cell r="B207" t="str">
            <v/>
          </cell>
          <cell r="D207" t="str">
            <v/>
          </cell>
          <cell r="F207">
            <v>0</v>
          </cell>
          <cell r="G207">
            <v>0</v>
          </cell>
        </row>
        <row r="208">
          <cell r="A208" t="str">
            <v/>
          </cell>
          <cell r="B208" t="str">
            <v/>
          </cell>
          <cell r="D208" t="str">
            <v/>
          </cell>
          <cell r="F208">
            <v>0</v>
          </cell>
          <cell r="G208">
            <v>0</v>
          </cell>
        </row>
        <row r="209">
          <cell r="A209" t="str">
            <v/>
          </cell>
          <cell r="B209" t="str">
            <v/>
          </cell>
          <cell r="D209" t="str">
            <v/>
          </cell>
          <cell r="F209">
            <v>0</v>
          </cell>
          <cell r="G209">
            <v>0</v>
          </cell>
        </row>
        <row r="210">
          <cell r="A210" t="str">
            <v/>
          </cell>
          <cell r="B210" t="str">
            <v/>
          </cell>
          <cell r="D210" t="str">
            <v/>
          </cell>
          <cell r="F210">
            <v>0</v>
          </cell>
          <cell r="G210">
            <v>0</v>
          </cell>
        </row>
        <row r="211">
          <cell r="A211" t="str">
            <v/>
          </cell>
          <cell r="B211" t="str">
            <v/>
          </cell>
          <cell r="D211" t="str">
            <v/>
          </cell>
          <cell r="F211">
            <v>0</v>
          </cell>
          <cell r="G211">
            <v>0</v>
          </cell>
        </row>
        <row r="212">
          <cell r="A212" t="str">
            <v/>
          </cell>
          <cell r="B212" t="str">
            <v/>
          </cell>
          <cell r="D212" t="str">
            <v/>
          </cell>
          <cell r="F212">
            <v>0</v>
          </cell>
          <cell r="G212">
            <v>0</v>
          </cell>
        </row>
        <row r="213">
          <cell r="F213" t="str">
            <v>Total B</v>
          </cell>
          <cell r="G213">
            <v>0</v>
          </cell>
        </row>
        <row r="214">
          <cell r="A214" t="str">
            <v>C - EQUIPOS</v>
          </cell>
        </row>
        <row r="215">
          <cell r="A215" t="str">
            <v/>
          </cell>
          <cell r="B215" t="str">
            <v/>
          </cell>
          <cell r="D215" t="str">
            <v/>
          </cell>
          <cell r="F215">
            <v>0</v>
          </cell>
          <cell r="G215">
            <v>0</v>
          </cell>
        </row>
        <row r="216">
          <cell r="A216" t="str">
            <v/>
          </cell>
          <cell r="B216" t="str">
            <v/>
          </cell>
          <cell r="D216" t="str">
            <v/>
          </cell>
          <cell r="F216">
            <v>0</v>
          </cell>
          <cell r="G216">
            <v>0</v>
          </cell>
        </row>
        <row r="217">
          <cell r="A217" t="str">
            <v/>
          </cell>
          <cell r="B217" t="str">
            <v/>
          </cell>
          <cell r="D217" t="str">
            <v/>
          </cell>
          <cell r="F217">
            <v>0</v>
          </cell>
          <cell r="G217">
            <v>0</v>
          </cell>
        </row>
        <row r="218">
          <cell r="A218" t="str">
            <v/>
          </cell>
          <cell r="B218" t="str">
            <v/>
          </cell>
          <cell r="D218" t="str">
            <v/>
          </cell>
          <cell r="F218">
            <v>0</v>
          </cell>
          <cell r="G218">
            <v>0</v>
          </cell>
        </row>
        <row r="219">
          <cell r="A219" t="str">
            <v/>
          </cell>
          <cell r="B219" t="str">
            <v/>
          </cell>
          <cell r="D219" t="str">
            <v/>
          </cell>
          <cell r="F219">
            <v>0</v>
          </cell>
          <cell r="G219">
            <v>0</v>
          </cell>
        </row>
        <row r="220">
          <cell r="A220" t="str">
            <v/>
          </cell>
          <cell r="B220" t="str">
            <v/>
          </cell>
          <cell r="D220" t="str">
            <v/>
          </cell>
          <cell r="F220">
            <v>0</v>
          </cell>
          <cell r="G220">
            <v>0</v>
          </cell>
        </row>
        <row r="221">
          <cell r="A221" t="str">
            <v/>
          </cell>
          <cell r="B221" t="str">
            <v/>
          </cell>
          <cell r="D221" t="str">
            <v/>
          </cell>
          <cell r="F221">
            <v>0</v>
          </cell>
          <cell r="G221">
            <v>0</v>
          </cell>
        </row>
        <row r="222">
          <cell r="A222" t="str">
            <v/>
          </cell>
          <cell r="B222" t="str">
            <v/>
          </cell>
          <cell r="D222" t="str">
            <v/>
          </cell>
          <cell r="F222">
            <v>0</v>
          </cell>
          <cell r="G222">
            <v>0</v>
          </cell>
        </row>
        <row r="223">
          <cell r="A223" t="str">
            <v/>
          </cell>
          <cell r="B223" t="str">
            <v/>
          </cell>
          <cell r="D223" t="str">
            <v/>
          </cell>
          <cell r="F223">
            <v>0</v>
          </cell>
          <cell r="G223">
            <v>0</v>
          </cell>
        </row>
        <row r="224">
          <cell r="A224" t="str">
            <v/>
          </cell>
          <cell r="B224" t="str">
            <v/>
          </cell>
          <cell r="D224" t="str">
            <v/>
          </cell>
          <cell r="F224">
            <v>0</v>
          </cell>
          <cell r="G224">
            <v>0</v>
          </cell>
        </row>
        <row r="225">
          <cell r="F225" t="str">
            <v>Total C</v>
          </cell>
          <cell r="G225">
            <v>0</v>
          </cell>
        </row>
        <row r="227">
          <cell r="A227" t="str">
            <v/>
          </cell>
          <cell r="B227" t="str">
            <v/>
          </cell>
          <cell r="D227" t="str">
            <v>COSTO NETO</v>
          </cell>
          <cell r="F227" t="str">
            <v>Total D=A+B+C</v>
          </cell>
          <cell r="G227">
            <v>0</v>
          </cell>
        </row>
        <row r="229">
          <cell r="A229" t="str">
            <v>ANALISIS DE PRECIOS</v>
          </cell>
        </row>
        <row r="230">
          <cell r="A230" t="str">
            <v>COMITENTE:</v>
          </cell>
          <cell r="B230" t="str">
            <v>INSTITUTO PROVINCIAL DE LA VIVIENDA</v>
          </cell>
        </row>
        <row r="231">
          <cell r="A231" t="str">
            <v>CONTRATISTA:</v>
          </cell>
          <cell r="B231">
            <v>0</v>
          </cell>
        </row>
        <row r="232">
          <cell r="A232" t="str">
            <v>OBRA:</v>
          </cell>
          <cell r="B232">
            <v>0</v>
          </cell>
          <cell r="F232" t="str">
            <v>PRECIOS A:</v>
          </cell>
          <cell r="G232">
            <v>0</v>
          </cell>
        </row>
        <row r="233">
          <cell r="A233" t="str">
            <v>UBICACIÓN:</v>
          </cell>
          <cell r="B233">
            <v>0</v>
          </cell>
        </row>
        <row r="234">
          <cell r="A234" t="str">
            <v>RUBRO:</v>
          </cell>
          <cell r="C234">
            <v>0</v>
          </cell>
        </row>
        <row r="235">
          <cell r="A235" t="str">
            <v>ITEM:</v>
          </cell>
          <cell r="B235" t="str">
            <v/>
          </cell>
          <cell r="C235" t="str">
            <v/>
          </cell>
          <cell r="F235" t="str">
            <v>UNIDAD:</v>
          </cell>
          <cell r="G235" t="str">
            <v/>
          </cell>
        </row>
        <row r="237">
          <cell r="A237" t="str">
            <v>DATOS REDETERMINACION</v>
          </cell>
          <cell r="C237" t="str">
            <v>DESIGNACION</v>
          </cell>
          <cell r="D237" t="str">
            <v>U</v>
          </cell>
          <cell r="E237" t="str">
            <v>Cantidad</v>
          </cell>
          <cell r="F237" t="str">
            <v>$ Unitarios</v>
          </cell>
          <cell r="G237" t="str">
            <v>$ Parcial</v>
          </cell>
        </row>
        <row r="238">
          <cell r="A238" t="str">
            <v>CÓDIGO</v>
          </cell>
          <cell r="B238" t="str">
            <v>DESCRIPCIÓN</v>
          </cell>
        </row>
        <row r="239">
          <cell r="A239" t="str">
            <v>A - MATERIALES</v>
          </cell>
        </row>
        <row r="240">
          <cell r="A240" t="str">
            <v/>
          </cell>
          <cell r="B240" t="str">
            <v/>
          </cell>
          <cell r="D240" t="str">
            <v/>
          </cell>
          <cell r="F240">
            <v>0</v>
          </cell>
          <cell r="G240">
            <v>0</v>
          </cell>
        </row>
        <row r="241">
          <cell r="A241" t="str">
            <v/>
          </cell>
          <cell r="B241" t="str">
            <v/>
          </cell>
          <cell r="D241" t="str">
            <v/>
          </cell>
          <cell r="F241">
            <v>0</v>
          </cell>
          <cell r="G241">
            <v>0</v>
          </cell>
        </row>
        <row r="242">
          <cell r="A242" t="str">
            <v/>
          </cell>
          <cell r="B242" t="str">
            <v/>
          </cell>
          <cell r="D242" t="str">
            <v/>
          </cell>
          <cell r="F242">
            <v>0</v>
          </cell>
          <cell r="G242">
            <v>0</v>
          </cell>
        </row>
        <row r="243">
          <cell r="A243" t="str">
            <v/>
          </cell>
          <cell r="B243" t="str">
            <v/>
          </cell>
          <cell r="D243" t="str">
            <v/>
          </cell>
          <cell r="F243">
            <v>0</v>
          </cell>
          <cell r="G243">
            <v>0</v>
          </cell>
        </row>
        <row r="244">
          <cell r="A244" t="str">
            <v/>
          </cell>
          <cell r="B244" t="str">
            <v/>
          </cell>
          <cell r="D244" t="str">
            <v/>
          </cell>
          <cell r="F244">
            <v>0</v>
          </cell>
          <cell r="G244">
            <v>0</v>
          </cell>
        </row>
        <row r="245">
          <cell r="A245" t="str">
            <v/>
          </cell>
          <cell r="B245" t="str">
            <v/>
          </cell>
          <cell r="D245" t="str">
            <v/>
          </cell>
          <cell r="F245">
            <v>0</v>
          </cell>
          <cell r="G245">
            <v>0</v>
          </cell>
        </row>
        <row r="246">
          <cell r="A246" t="str">
            <v/>
          </cell>
          <cell r="B246" t="str">
            <v/>
          </cell>
          <cell r="D246" t="str">
            <v/>
          </cell>
          <cell r="F246">
            <v>0</v>
          </cell>
          <cell r="G246">
            <v>0</v>
          </cell>
        </row>
        <row r="247">
          <cell r="A247" t="str">
            <v/>
          </cell>
          <cell r="B247" t="str">
            <v/>
          </cell>
          <cell r="D247" t="str">
            <v/>
          </cell>
          <cell r="F247">
            <v>0</v>
          </cell>
          <cell r="G247">
            <v>0</v>
          </cell>
        </row>
        <row r="248">
          <cell r="A248" t="str">
            <v/>
          </cell>
          <cell r="B248" t="str">
            <v/>
          </cell>
          <cell r="D248" t="str">
            <v/>
          </cell>
          <cell r="F248">
            <v>0</v>
          </cell>
          <cell r="G248">
            <v>0</v>
          </cell>
        </row>
        <row r="249">
          <cell r="A249" t="str">
            <v/>
          </cell>
          <cell r="B249" t="str">
            <v/>
          </cell>
          <cell r="D249" t="str">
            <v/>
          </cell>
          <cell r="F249">
            <v>0</v>
          </cell>
          <cell r="G249">
            <v>0</v>
          </cell>
        </row>
        <row r="250">
          <cell r="A250" t="str">
            <v/>
          </cell>
          <cell r="B250" t="str">
            <v/>
          </cell>
          <cell r="D250" t="str">
            <v/>
          </cell>
          <cell r="F250">
            <v>0</v>
          </cell>
          <cell r="G250">
            <v>0</v>
          </cell>
        </row>
        <row r="251">
          <cell r="A251" t="str">
            <v/>
          </cell>
          <cell r="B251" t="str">
            <v/>
          </cell>
          <cell r="D251" t="str">
            <v/>
          </cell>
          <cell r="F251">
            <v>0</v>
          </cell>
          <cell r="G251">
            <v>0</v>
          </cell>
        </row>
        <row r="252">
          <cell r="A252" t="str">
            <v/>
          </cell>
          <cell r="B252" t="str">
            <v/>
          </cell>
          <cell r="D252" t="str">
            <v/>
          </cell>
          <cell r="F252">
            <v>0</v>
          </cell>
          <cell r="G252">
            <v>0</v>
          </cell>
        </row>
        <row r="253">
          <cell r="A253" t="str">
            <v/>
          </cell>
          <cell r="B253" t="str">
            <v/>
          </cell>
          <cell r="D253" t="str">
            <v/>
          </cell>
          <cell r="F253">
            <v>0</v>
          </cell>
          <cell r="G253">
            <v>0</v>
          </cell>
        </row>
        <row r="254">
          <cell r="A254" t="str">
            <v/>
          </cell>
          <cell r="B254" t="str">
            <v/>
          </cell>
          <cell r="D254" t="str">
            <v/>
          </cell>
          <cell r="F254">
            <v>0</v>
          </cell>
          <cell r="G254">
            <v>0</v>
          </cell>
        </row>
        <row r="255">
          <cell r="A255" t="str">
            <v/>
          </cell>
          <cell r="B255" t="str">
            <v/>
          </cell>
          <cell r="D255" t="str">
            <v/>
          </cell>
          <cell r="F255">
            <v>0</v>
          </cell>
          <cell r="G255">
            <v>0</v>
          </cell>
        </row>
        <row r="256">
          <cell r="A256" t="str">
            <v/>
          </cell>
          <cell r="B256" t="str">
            <v/>
          </cell>
          <cell r="D256" t="str">
            <v/>
          </cell>
          <cell r="F256">
            <v>0</v>
          </cell>
          <cell r="G256">
            <v>0</v>
          </cell>
        </row>
        <row r="257">
          <cell r="A257" t="str">
            <v/>
          </cell>
          <cell r="B257" t="str">
            <v/>
          </cell>
          <cell r="D257" t="str">
            <v/>
          </cell>
          <cell r="F257">
            <v>0</v>
          </cell>
          <cell r="G257">
            <v>0</v>
          </cell>
        </row>
        <row r="258">
          <cell r="A258" t="str">
            <v/>
          </cell>
          <cell r="B258" t="str">
            <v/>
          </cell>
          <cell r="D258" t="str">
            <v/>
          </cell>
          <cell r="F258">
            <v>0</v>
          </cell>
          <cell r="G258">
            <v>0</v>
          </cell>
        </row>
        <row r="259">
          <cell r="A259" t="str">
            <v/>
          </cell>
          <cell r="B259" t="str">
            <v/>
          </cell>
          <cell r="D259" t="str">
            <v/>
          </cell>
          <cell r="F259">
            <v>0</v>
          </cell>
          <cell r="G259">
            <v>0</v>
          </cell>
        </row>
        <row r="260">
          <cell r="F260" t="str">
            <v>Total A</v>
          </cell>
          <cell r="G260">
            <v>0</v>
          </cell>
        </row>
        <row r="261">
          <cell r="A261" t="str">
            <v>B - MANO DE OBRA</v>
          </cell>
        </row>
        <row r="262">
          <cell r="A262" t="str">
            <v/>
          </cell>
          <cell r="B262" t="str">
            <v/>
          </cell>
          <cell r="D262" t="str">
            <v/>
          </cell>
          <cell r="F262">
            <v>0</v>
          </cell>
          <cell r="G262">
            <v>0</v>
          </cell>
        </row>
        <row r="263">
          <cell r="A263" t="str">
            <v/>
          </cell>
          <cell r="B263" t="str">
            <v/>
          </cell>
          <cell r="D263" t="str">
            <v/>
          </cell>
          <cell r="F263">
            <v>0</v>
          </cell>
          <cell r="G263">
            <v>0</v>
          </cell>
        </row>
        <row r="264">
          <cell r="A264" t="str">
            <v/>
          </cell>
          <cell r="B264" t="str">
            <v/>
          </cell>
          <cell r="D264" t="str">
            <v/>
          </cell>
          <cell r="F264">
            <v>0</v>
          </cell>
          <cell r="G264">
            <v>0</v>
          </cell>
        </row>
        <row r="265">
          <cell r="A265" t="str">
            <v/>
          </cell>
          <cell r="B265" t="str">
            <v/>
          </cell>
          <cell r="D265" t="str">
            <v/>
          </cell>
          <cell r="F265">
            <v>0</v>
          </cell>
          <cell r="G265">
            <v>0</v>
          </cell>
        </row>
        <row r="266">
          <cell r="A266" t="str">
            <v/>
          </cell>
          <cell r="B266" t="str">
            <v/>
          </cell>
          <cell r="D266" t="str">
            <v/>
          </cell>
          <cell r="F266">
            <v>0</v>
          </cell>
          <cell r="G266">
            <v>0</v>
          </cell>
        </row>
        <row r="267">
          <cell r="A267" t="str">
            <v/>
          </cell>
          <cell r="B267" t="str">
            <v/>
          </cell>
          <cell r="D267" t="str">
            <v/>
          </cell>
          <cell r="F267">
            <v>0</v>
          </cell>
          <cell r="G267">
            <v>0</v>
          </cell>
        </row>
        <row r="268">
          <cell r="A268" t="str">
            <v/>
          </cell>
          <cell r="B268" t="str">
            <v/>
          </cell>
          <cell r="D268" t="str">
            <v/>
          </cell>
          <cell r="F268">
            <v>0</v>
          </cell>
          <cell r="G268">
            <v>0</v>
          </cell>
        </row>
        <row r="269">
          <cell r="A269" t="str">
            <v/>
          </cell>
          <cell r="B269" t="str">
            <v/>
          </cell>
          <cell r="D269" t="str">
            <v/>
          </cell>
          <cell r="F269">
            <v>0</v>
          </cell>
          <cell r="G269">
            <v>0</v>
          </cell>
        </row>
        <row r="270">
          <cell r="F270" t="str">
            <v>Total B</v>
          </cell>
          <cell r="G270">
            <v>0</v>
          </cell>
        </row>
        <row r="271">
          <cell r="A271" t="str">
            <v>C - EQUIPOS</v>
          </cell>
        </row>
        <row r="272">
          <cell r="A272" t="str">
            <v/>
          </cell>
          <cell r="B272" t="str">
            <v/>
          </cell>
          <cell r="D272" t="str">
            <v/>
          </cell>
          <cell r="F272">
            <v>0</v>
          </cell>
          <cell r="G272">
            <v>0</v>
          </cell>
        </row>
        <row r="273">
          <cell r="A273" t="str">
            <v/>
          </cell>
          <cell r="B273" t="str">
            <v/>
          </cell>
          <cell r="D273" t="str">
            <v/>
          </cell>
          <cell r="F273">
            <v>0</v>
          </cell>
          <cell r="G273">
            <v>0</v>
          </cell>
        </row>
        <row r="274">
          <cell r="A274" t="str">
            <v/>
          </cell>
          <cell r="B274" t="str">
            <v/>
          </cell>
          <cell r="D274" t="str">
            <v/>
          </cell>
          <cell r="F274">
            <v>0</v>
          </cell>
          <cell r="G274">
            <v>0</v>
          </cell>
        </row>
        <row r="275">
          <cell r="A275" t="str">
            <v/>
          </cell>
          <cell r="B275" t="str">
            <v/>
          </cell>
          <cell r="D275" t="str">
            <v/>
          </cell>
          <cell r="F275">
            <v>0</v>
          </cell>
          <cell r="G275">
            <v>0</v>
          </cell>
        </row>
        <row r="276">
          <cell r="A276" t="str">
            <v/>
          </cell>
          <cell r="B276" t="str">
            <v/>
          </cell>
          <cell r="D276" t="str">
            <v/>
          </cell>
          <cell r="F276">
            <v>0</v>
          </cell>
          <cell r="G276">
            <v>0</v>
          </cell>
        </row>
        <row r="277">
          <cell r="A277" t="str">
            <v/>
          </cell>
          <cell r="B277" t="str">
            <v/>
          </cell>
          <cell r="D277" t="str">
            <v/>
          </cell>
          <cell r="F277">
            <v>0</v>
          </cell>
          <cell r="G277">
            <v>0</v>
          </cell>
        </row>
        <row r="278">
          <cell r="A278" t="str">
            <v/>
          </cell>
          <cell r="B278" t="str">
            <v/>
          </cell>
          <cell r="D278" t="str">
            <v/>
          </cell>
          <cell r="F278">
            <v>0</v>
          </cell>
          <cell r="G278">
            <v>0</v>
          </cell>
        </row>
        <row r="279">
          <cell r="A279" t="str">
            <v/>
          </cell>
          <cell r="B279" t="str">
            <v/>
          </cell>
          <cell r="D279" t="str">
            <v/>
          </cell>
          <cell r="F279">
            <v>0</v>
          </cell>
          <cell r="G279">
            <v>0</v>
          </cell>
        </row>
        <row r="280">
          <cell r="A280" t="str">
            <v/>
          </cell>
          <cell r="B280" t="str">
            <v/>
          </cell>
          <cell r="D280" t="str">
            <v/>
          </cell>
          <cell r="F280">
            <v>0</v>
          </cell>
          <cell r="G280">
            <v>0</v>
          </cell>
        </row>
        <row r="281">
          <cell r="A281" t="str">
            <v/>
          </cell>
          <cell r="B281" t="str">
            <v/>
          </cell>
          <cell r="D281" t="str">
            <v/>
          </cell>
          <cell r="F281">
            <v>0</v>
          </cell>
          <cell r="G281">
            <v>0</v>
          </cell>
        </row>
        <row r="282">
          <cell r="F282" t="str">
            <v>Total C</v>
          </cell>
          <cell r="G282">
            <v>0</v>
          </cell>
        </row>
        <row r="284">
          <cell r="A284" t="str">
            <v/>
          </cell>
          <cell r="B284" t="str">
            <v/>
          </cell>
          <cell r="D284" t="str">
            <v>COSTO NETO</v>
          </cell>
          <cell r="F284" t="str">
            <v>Total D=A+B+C</v>
          </cell>
          <cell r="G284">
            <v>0</v>
          </cell>
        </row>
        <row r="286">
          <cell r="A286" t="str">
            <v>ANALISIS DE PRECIOS</v>
          </cell>
        </row>
        <row r="287">
          <cell r="A287" t="str">
            <v>COMITENTE:</v>
          </cell>
          <cell r="B287" t="str">
            <v>INSTITUTO PROVINCIAL DE LA VIVIENDA</v>
          </cell>
        </row>
        <row r="288">
          <cell r="A288" t="str">
            <v>CONTRATISTA:</v>
          </cell>
          <cell r="B288">
            <v>0</v>
          </cell>
        </row>
        <row r="289">
          <cell r="A289" t="str">
            <v>OBRA:</v>
          </cell>
          <cell r="B289">
            <v>0</v>
          </cell>
          <cell r="F289" t="str">
            <v>PRECIOS A:</v>
          </cell>
          <cell r="G289">
            <v>0</v>
          </cell>
        </row>
        <row r="290">
          <cell r="A290" t="str">
            <v>UBICACIÓN:</v>
          </cell>
          <cell r="B290">
            <v>0</v>
          </cell>
        </row>
        <row r="291">
          <cell r="A291" t="str">
            <v>RUBRO:</v>
          </cell>
          <cell r="C291">
            <v>0</v>
          </cell>
        </row>
        <row r="292">
          <cell r="A292" t="str">
            <v>ITEM:</v>
          </cell>
          <cell r="B292" t="str">
            <v/>
          </cell>
          <cell r="C292" t="str">
            <v/>
          </cell>
          <cell r="F292" t="str">
            <v>UNIDAD:</v>
          </cell>
          <cell r="G292" t="str">
            <v/>
          </cell>
        </row>
        <row r="294">
          <cell r="A294" t="str">
            <v>DATOS REDETERMINACION</v>
          </cell>
          <cell r="C294" t="str">
            <v>DESIGNACION</v>
          </cell>
          <cell r="D294" t="str">
            <v>U</v>
          </cell>
          <cell r="E294" t="str">
            <v>Cantidad</v>
          </cell>
          <cell r="F294" t="str">
            <v>$ Unitarios</v>
          </cell>
          <cell r="G294" t="str">
            <v>$ Parcial</v>
          </cell>
        </row>
        <row r="295">
          <cell r="A295" t="str">
            <v>CÓDIGO</v>
          </cell>
          <cell r="B295" t="str">
            <v>DESCRIPCIÓN</v>
          </cell>
        </row>
        <row r="296">
          <cell r="A296" t="str">
            <v>A - MATERIALES</v>
          </cell>
        </row>
        <row r="297">
          <cell r="A297" t="str">
            <v/>
          </cell>
          <cell r="B297" t="str">
            <v/>
          </cell>
          <cell r="D297" t="str">
            <v/>
          </cell>
          <cell r="F297">
            <v>0</v>
          </cell>
          <cell r="G297">
            <v>0</v>
          </cell>
        </row>
        <row r="298">
          <cell r="A298" t="str">
            <v/>
          </cell>
          <cell r="B298" t="str">
            <v/>
          </cell>
          <cell r="D298" t="str">
            <v/>
          </cell>
          <cell r="F298">
            <v>0</v>
          </cell>
          <cell r="G298">
            <v>0</v>
          </cell>
        </row>
        <row r="299">
          <cell r="A299" t="str">
            <v/>
          </cell>
          <cell r="B299" t="str">
            <v/>
          </cell>
          <cell r="D299" t="str">
            <v/>
          </cell>
          <cell r="F299">
            <v>0</v>
          </cell>
          <cell r="G299">
            <v>0</v>
          </cell>
        </row>
        <row r="300">
          <cell r="A300" t="str">
            <v/>
          </cell>
          <cell r="B300" t="str">
            <v/>
          </cell>
          <cell r="D300" t="str">
            <v/>
          </cell>
          <cell r="F300">
            <v>0</v>
          </cell>
          <cell r="G300">
            <v>0</v>
          </cell>
        </row>
        <row r="301">
          <cell r="A301" t="str">
            <v/>
          </cell>
          <cell r="B301" t="str">
            <v/>
          </cell>
          <cell r="D301" t="str">
            <v/>
          </cell>
          <cell r="F301">
            <v>0</v>
          </cell>
          <cell r="G301">
            <v>0</v>
          </cell>
        </row>
        <row r="302">
          <cell r="A302" t="str">
            <v/>
          </cell>
          <cell r="B302" t="str">
            <v/>
          </cell>
          <cell r="D302" t="str">
            <v/>
          </cell>
          <cell r="F302">
            <v>0</v>
          </cell>
          <cell r="G302">
            <v>0</v>
          </cell>
        </row>
        <row r="303">
          <cell r="A303" t="str">
            <v/>
          </cell>
          <cell r="B303" t="str">
            <v/>
          </cell>
          <cell r="D303" t="str">
            <v/>
          </cell>
          <cell r="F303">
            <v>0</v>
          </cell>
          <cell r="G303">
            <v>0</v>
          </cell>
        </row>
        <row r="304">
          <cell r="A304" t="str">
            <v/>
          </cell>
          <cell r="B304" t="str">
            <v/>
          </cell>
          <cell r="D304" t="str">
            <v/>
          </cell>
          <cell r="F304">
            <v>0</v>
          </cell>
          <cell r="G304">
            <v>0</v>
          </cell>
        </row>
        <row r="305">
          <cell r="A305" t="str">
            <v/>
          </cell>
          <cell r="B305" t="str">
            <v/>
          </cell>
          <cell r="D305" t="str">
            <v/>
          </cell>
          <cell r="F305">
            <v>0</v>
          </cell>
          <cell r="G305">
            <v>0</v>
          </cell>
        </row>
        <row r="306">
          <cell r="A306" t="str">
            <v/>
          </cell>
          <cell r="B306" t="str">
            <v/>
          </cell>
          <cell r="D306" t="str">
            <v/>
          </cell>
          <cell r="F306">
            <v>0</v>
          </cell>
          <cell r="G306">
            <v>0</v>
          </cell>
        </row>
        <row r="307">
          <cell r="A307" t="str">
            <v/>
          </cell>
          <cell r="B307" t="str">
            <v/>
          </cell>
          <cell r="D307" t="str">
            <v/>
          </cell>
          <cell r="F307">
            <v>0</v>
          </cell>
          <cell r="G307">
            <v>0</v>
          </cell>
        </row>
        <row r="308">
          <cell r="A308" t="str">
            <v/>
          </cell>
          <cell r="B308" t="str">
            <v/>
          </cell>
          <cell r="D308" t="str">
            <v/>
          </cell>
          <cell r="F308">
            <v>0</v>
          </cell>
          <cell r="G308">
            <v>0</v>
          </cell>
        </row>
        <row r="309">
          <cell r="A309" t="str">
            <v/>
          </cell>
          <cell r="B309" t="str">
            <v/>
          </cell>
          <cell r="D309" t="str">
            <v/>
          </cell>
          <cell r="F309">
            <v>0</v>
          </cell>
          <cell r="G309">
            <v>0</v>
          </cell>
        </row>
        <row r="310">
          <cell r="A310" t="str">
            <v/>
          </cell>
          <cell r="B310" t="str">
            <v/>
          </cell>
          <cell r="D310" t="str">
            <v/>
          </cell>
          <cell r="F310">
            <v>0</v>
          </cell>
          <cell r="G310">
            <v>0</v>
          </cell>
        </row>
        <row r="311">
          <cell r="A311" t="str">
            <v/>
          </cell>
          <cell r="B311" t="str">
            <v/>
          </cell>
          <cell r="D311" t="str">
            <v/>
          </cell>
          <cell r="F311">
            <v>0</v>
          </cell>
          <cell r="G311">
            <v>0</v>
          </cell>
        </row>
        <row r="312">
          <cell r="A312" t="str">
            <v/>
          </cell>
          <cell r="B312" t="str">
            <v/>
          </cell>
          <cell r="D312" t="str">
            <v/>
          </cell>
          <cell r="F312">
            <v>0</v>
          </cell>
          <cell r="G312">
            <v>0</v>
          </cell>
        </row>
        <row r="313">
          <cell r="A313" t="str">
            <v/>
          </cell>
          <cell r="B313" t="str">
            <v/>
          </cell>
          <cell r="D313" t="str">
            <v/>
          </cell>
          <cell r="F313">
            <v>0</v>
          </cell>
          <cell r="G313">
            <v>0</v>
          </cell>
        </row>
        <row r="314">
          <cell r="A314" t="str">
            <v/>
          </cell>
          <cell r="B314" t="str">
            <v/>
          </cell>
          <cell r="D314" t="str">
            <v/>
          </cell>
          <cell r="F314">
            <v>0</v>
          </cell>
          <cell r="G314">
            <v>0</v>
          </cell>
        </row>
        <row r="315">
          <cell r="A315" t="str">
            <v/>
          </cell>
          <cell r="B315" t="str">
            <v/>
          </cell>
          <cell r="D315" t="str">
            <v/>
          </cell>
          <cell r="F315">
            <v>0</v>
          </cell>
          <cell r="G315">
            <v>0</v>
          </cell>
        </row>
        <row r="316">
          <cell r="A316" t="str">
            <v/>
          </cell>
          <cell r="B316" t="str">
            <v/>
          </cell>
          <cell r="D316" t="str">
            <v/>
          </cell>
          <cell r="F316">
            <v>0</v>
          </cell>
          <cell r="G316">
            <v>0</v>
          </cell>
        </row>
        <row r="317">
          <cell r="F317" t="str">
            <v>Total A</v>
          </cell>
          <cell r="G317">
            <v>0</v>
          </cell>
        </row>
        <row r="318">
          <cell r="A318" t="str">
            <v>B - MANO DE OBRA</v>
          </cell>
        </row>
        <row r="319">
          <cell r="A319" t="str">
            <v/>
          </cell>
          <cell r="B319" t="str">
            <v/>
          </cell>
          <cell r="D319" t="str">
            <v/>
          </cell>
          <cell r="F319">
            <v>0</v>
          </cell>
          <cell r="G319">
            <v>0</v>
          </cell>
        </row>
        <row r="320">
          <cell r="A320" t="str">
            <v/>
          </cell>
          <cell r="B320" t="str">
            <v/>
          </cell>
          <cell r="D320" t="str">
            <v/>
          </cell>
          <cell r="F320">
            <v>0</v>
          </cell>
          <cell r="G320">
            <v>0</v>
          </cell>
        </row>
        <row r="321">
          <cell r="A321" t="str">
            <v/>
          </cell>
          <cell r="B321" t="str">
            <v/>
          </cell>
          <cell r="D321" t="str">
            <v/>
          </cell>
          <cell r="F321">
            <v>0</v>
          </cell>
          <cell r="G321">
            <v>0</v>
          </cell>
        </row>
        <row r="322">
          <cell r="A322" t="str">
            <v/>
          </cell>
          <cell r="B322" t="str">
            <v/>
          </cell>
          <cell r="D322" t="str">
            <v/>
          </cell>
          <cell r="F322">
            <v>0</v>
          </cell>
          <cell r="G322">
            <v>0</v>
          </cell>
        </row>
        <row r="323">
          <cell r="A323" t="str">
            <v/>
          </cell>
          <cell r="B323" t="str">
            <v/>
          </cell>
          <cell r="D323" t="str">
            <v/>
          </cell>
          <cell r="F323">
            <v>0</v>
          </cell>
          <cell r="G323">
            <v>0</v>
          </cell>
        </row>
        <row r="324">
          <cell r="A324" t="str">
            <v/>
          </cell>
          <cell r="B324" t="str">
            <v/>
          </cell>
          <cell r="D324" t="str">
            <v/>
          </cell>
          <cell r="F324">
            <v>0</v>
          </cell>
          <cell r="G324">
            <v>0</v>
          </cell>
        </row>
        <row r="325">
          <cell r="A325" t="str">
            <v/>
          </cell>
          <cell r="B325" t="str">
            <v/>
          </cell>
          <cell r="D325" t="str">
            <v/>
          </cell>
          <cell r="F325">
            <v>0</v>
          </cell>
          <cell r="G325">
            <v>0</v>
          </cell>
        </row>
        <row r="326">
          <cell r="A326" t="str">
            <v/>
          </cell>
          <cell r="B326" t="str">
            <v/>
          </cell>
          <cell r="D326" t="str">
            <v/>
          </cell>
          <cell r="F326">
            <v>0</v>
          </cell>
          <cell r="G326">
            <v>0</v>
          </cell>
        </row>
        <row r="327">
          <cell r="F327" t="str">
            <v>Total B</v>
          </cell>
          <cell r="G327">
            <v>0</v>
          </cell>
        </row>
        <row r="328">
          <cell r="A328" t="str">
            <v>C - EQUIPOS</v>
          </cell>
        </row>
        <row r="329">
          <cell r="A329" t="str">
            <v/>
          </cell>
          <cell r="B329" t="str">
            <v/>
          </cell>
          <cell r="D329" t="str">
            <v/>
          </cell>
          <cell r="F329">
            <v>0</v>
          </cell>
          <cell r="G329">
            <v>0</v>
          </cell>
        </row>
        <row r="330">
          <cell r="A330" t="str">
            <v/>
          </cell>
          <cell r="B330" t="str">
            <v/>
          </cell>
          <cell r="D330" t="str">
            <v/>
          </cell>
          <cell r="F330">
            <v>0</v>
          </cell>
          <cell r="G330">
            <v>0</v>
          </cell>
        </row>
        <row r="331">
          <cell r="A331" t="str">
            <v/>
          </cell>
          <cell r="B331" t="str">
            <v/>
          </cell>
          <cell r="D331" t="str">
            <v/>
          </cell>
          <cell r="F331">
            <v>0</v>
          </cell>
          <cell r="G331">
            <v>0</v>
          </cell>
        </row>
        <row r="332">
          <cell r="A332" t="str">
            <v/>
          </cell>
          <cell r="B332" t="str">
            <v/>
          </cell>
          <cell r="D332" t="str">
            <v/>
          </cell>
          <cell r="F332">
            <v>0</v>
          </cell>
          <cell r="G332">
            <v>0</v>
          </cell>
        </row>
        <row r="333">
          <cell r="A333" t="str">
            <v/>
          </cell>
          <cell r="B333" t="str">
            <v/>
          </cell>
          <cell r="D333" t="str">
            <v/>
          </cell>
          <cell r="F333">
            <v>0</v>
          </cell>
          <cell r="G333">
            <v>0</v>
          </cell>
        </row>
        <row r="334">
          <cell r="A334" t="str">
            <v/>
          </cell>
          <cell r="B334" t="str">
            <v/>
          </cell>
          <cell r="D334" t="str">
            <v/>
          </cell>
          <cell r="F334">
            <v>0</v>
          </cell>
          <cell r="G334">
            <v>0</v>
          </cell>
        </row>
        <row r="335">
          <cell r="A335" t="str">
            <v/>
          </cell>
          <cell r="B335" t="str">
            <v/>
          </cell>
          <cell r="D335" t="str">
            <v/>
          </cell>
          <cell r="F335">
            <v>0</v>
          </cell>
          <cell r="G335">
            <v>0</v>
          </cell>
        </row>
        <row r="336">
          <cell r="A336" t="str">
            <v/>
          </cell>
          <cell r="B336" t="str">
            <v/>
          </cell>
          <cell r="D336" t="str">
            <v/>
          </cell>
          <cell r="F336">
            <v>0</v>
          </cell>
          <cell r="G336">
            <v>0</v>
          </cell>
        </row>
        <row r="337">
          <cell r="A337" t="str">
            <v/>
          </cell>
          <cell r="B337" t="str">
            <v/>
          </cell>
          <cell r="D337" t="str">
            <v/>
          </cell>
          <cell r="F337">
            <v>0</v>
          </cell>
          <cell r="G337">
            <v>0</v>
          </cell>
        </row>
        <row r="338">
          <cell r="A338" t="str">
            <v/>
          </cell>
          <cell r="B338" t="str">
            <v/>
          </cell>
          <cell r="D338" t="str">
            <v/>
          </cell>
          <cell r="F338">
            <v>0</v>
          </cell>
          <cell r="G338">
            <v>0</v>
          </cell>
        </row>
        <row r="339">
          <cell r="F339" t="str">
            <v>Total C</v>
          </cell>
          <cell r="G339">
            <v>0</v>
          </cell>
        </row>
        <row r="341">
          <cell r="A341" t="str">
            <v/>
          </cell>
          <cell r="B341" t="str">
            <v/>
          </cell>
          <cell r="D341" t="str">
            <v>COSTO NETO</v>
          </cell>
          <cell r="F341" t="str">
            <v>Total D=A+B+C</v>
          </cell>
          <cell r="G341">
            <v>0</v>
          </cell>
        </row>
        <row r="343">
          <cell r="A343" t="str">
            <v>ANALISIS DE PRECIOS</v>
          </cell>
        </row>
        <row r="344">
          <cell r="A344" t="str">
            <v>COMITENTE:</v>
          </cell>
          <cell r="B344" t="str">
            <v>INSTITUTO PROVINCIAL DE LA VIVIENDA</v>
          </cell>
        </row>
        <row r="345">
          <cell r="A345" t="str">
            <v>CONTRATISTA:</v>
          </cell>
          <cell r="B345">
            <v>0</v>
          </cell>
        </row>
        <row r="346">
          <cell r="A346" t="str">
            <v>OBRA:</v>
          </cell>
          <cell r="B346">
            <v>0</v>
          </cell>
          <cell r="F346" t="str">
            <v>PRECIOS A:</v>
          </cell>
          <cell r="G346">
            <v>0</v>
          </cell>
        </row>
        <row r="347">
          <cell r="A347" t="str">
            <v>UBICACIÓN:</v>
          </cell>
          <cell r="B347">
            <v>0</v>
          </cell>
        </row>
        <row r="348">
          <cell r="A348" t="str">
            <v>RUBRO:</v>
          </cell>
          <cell r="C348">
            <v>0</v>
          </cell>
        </row>
        <row r="349">
          <cell r="A349" t="str">
            <v>ITEM:</v>
          </cell>
          <cell r="B349" t="str">
            <v/>
          </cell>
          <cell r="C349" t="str">
            <v/>
          </cell>
          <cell r="F349" t="str">
            <v>UNIDAD:</v>
          </cell>
          <cell r="G349" t="str">
            <v/>
          </cell>
        </row>
        <row r="351">
          <cell r="A351" t="str">
            <v>DATOS REDETERMINACION</v>
          </cell>
          <cell r="C351" t="str">
            <v>DESIGNACION</v>
          </cell>
          <cell r="D351" t="str">
            <v>U</v>
          </cell>
          <cell r="E351" t="str">
            <v>Cantidad</v>
          </cell>
          <cell r="F351" t="str">
            <v>$ Unitarios</v>
          </cell>
          <cell r="G351" t="str">
            <v>$ Parcial</v>
          </cell>
        </row>
        <row r="352">
          <cell r="A352" t="str">
            <v>CÓDIGO</v>
          </cell>
          <cell r="B352" t="str">
            <v>DESCRIPCIÓN</v>
          </cell>
        </row>
        <row r="353">
          <cell r="A353" t="str">
            <v>A - MATERIALES</v>
          </cell>
        </row>
        <row r="354">
          <cell r="A354" t="str">
            <v/>
          </cell>
          <cell r="B354" t="str">
            <v/>
          </cell>
          <cell r="D354" t="str">
            <v/>
          </cell>
          <cell r="F354">
            <v>0</v>
          </cell>
          <cell r="G354">
            <v>0</v>
          </cell>
        </row>
        <row r="355">
          <cell r="A355" t="str">
            <v/>
          </cell>
          <cell r="B355" t="str">
            <v/>
          </cell>
          <cell r="D355" t="str">
            <v/>
          </cell>
          <cell r="F355">
            <v>0</v>
          </cell>
          <cell r="G355">
            <v>0</v>
          </cell>
        </row>
        <row r="356">
          <cell r="A356" t="str">
            <v/>
          </cell>
          <cell r="B356" t="str">
            <v/>
          </cell>
          <cell r="D356" t="str">
            <v/>
          </cell>
          <cell r="F356">
            <v>0</v>
          </cell>
          <cell r="G356">
            <v>0</v>
          </cell>
        </row>
        <row r="357">
          <cell r="A357" t="str">
            <v/>
          </cell>
          <cell r="B357" t="str">
            <v/>
          </cell>
          <cell r="D357" t="str">
            <v/>
          </cell>
          <cell r="F357">
            <v>0</v>
          </cell>
          <cell r="G357">
            <v>0</v>
          </cell>
        </row>
        <row r="358">
          <cell r="A358" t="str">
            <v/>
          </cell>
          <cell r="B358" t="str">
            <v/>
          </cell>
          <cell r="D358" t="str">
            <v/>
          </cell>
          <cell r="F358">
            <v>0</v>
          </cell>
          <cell r="G358">
            <v>0</v>
          </cell>
        </row>
        <row r="359">
          <cell r="A359" t="str">
            <v/>
          </cell>
          <cell r="B359" t="str">
            <v/>
          </cell>
          <cell r="D359" t="str">
            <v/>
          </cell>
          <cell r="F359">
            <v>0</v>
          </cell>
          <cell r="G359">
            <v>0</v>
          </cell>
        </row>
        <row r="360">
          <cell r="A360" t="str">
            <v/>
          </cell>
          <cell r="B360" t="str">
            <v/>
          </cell>
          <cell r="D360" t="str">
            <v/>
          </cell>
          <cell r="F360">
            <v>0</v>
          </cell>
          <cell r="G360">
            <v>0</v>
          </cell>
        </row>
        <row r="361">
          <cell r="A361" t="str">
            <v/>
          </cell>
          <cell r="B361" t="str">
            <v/>
          </cell>
          <cell r="D361" t="str">
            <v/>
          </cell>
          <cell r="F361">
            <v>0</v>
          </cell>
          <cell r="G361">
            <v>0</v>
          </cell>
        </row>
        <row r="362">
          <cell r="A362" t="str">
            <v/>
          </cell>
          <cell r="B362" t="str">
            <v/>
          </cell>
          <cell r="D362" t="str">
            <v/>
          </cell>
          <cell r="F362">
            <v>0</v>
          </cell>
          <cell r="G362">
            <v>0</v>
          </cell>
        </row>
        <row r="363">
          <cell r="A363" t="str">
            <v/>
          </cell>
          <cell r="B363" t="str">
            <v/>
          </cell>
          <cell r="D363" t="str">
            <v/>
          </cell>
          <cell r="F363">
            <v>0</v>
          </cell>
          <cell r="G363">
            <v>0</v>
          </cell>
        </row>
        <row r="364">
          <cell r="A364" t="str">
            <v/>
          </cell>
          <cell r="B364" t="str">
            <v/>
          </cell>
          <cell r="D364" t="str">
            <v/>
          </cell>
          <cell r="F364">
            <v>0</v>
          </cell>
          <cell r="G364">
            <v>0</v>
          </cell>
        </row>
        <row r="365">
          <cell r="A365" t="str">
            <v/>
          </cell>
          <cell r="B365" t="str">
            <v/>
          </cell>
          <cell r="D365" t="str">
            <v/>
          </cell>
          <cell r="F365">
            <v>0</v>
          </cell>
          <cell r="G365">
            <v>0</v>
          </cell>
        </row>
        <row r="366">
          <cell r="A366" t="str">
            <v/>
          </cell>
          <cell r="B366" t="str">
            <v/>
          </cell>
          <cell r="D366" t="str">
            <v/>
          </cell>
          <cell r="F366">
            <v>0</v>
          </cell>
          <cell r="G366">
            <v>0</v>
          </cell>
        </row>
        <row r="367">
          <cell r="A367" t="str">
            <v/>
          </cell>
          <cell r="B367" t="str">
            <v/>
          </cell>
          <cell r="D367" t="str">
            <v/>
          </cell>
          <cell r="F367">
            <v>0</v>
          </cell>
          <cell r="G367">
            <v>0</v>
          </cell>
        </row>
        <row r="368">
          <cell r="A368" t="str">
            <v/>
          </cell>
          <cell r="B368" t="str">
            <v/>
          </cell>
          <cell r="D368" t="str">
            <v/>
          </cell>
          <cell r="F368">
            <v>0</v>
          </cell>
          <cell r="G368">
            <v>0</v>
          </cell>
        </row>
        <row r="369">
          <cell r="A369" t="str">
            <v/>
          </cell>
          <cell r="B369" t="str">
            <v/>
          </cell>
          <cell r="D369" t="str">
            <v/>
          </cell>
          <cell r="F369">
            <v>0</v>
          </cell>
          <cell r="G369">
            <v>0</v>
          </cell>
        </row>
        <row r="370">
          <cell r="A370" t="str">
            <v/>
          </cell>
          <cell r="B370" t="str">
            <v/>
          </cell>
          <cell r="D370" t="str">
            <v/>
          </cell>
          <cell r="F370">
            <v>0</v>
          </cell>
          <cell r="G370">
            <v>0</v>
          </cell>
        </row>
        <row r="371">
          <cell r="A371" t="str">
            <v/>
          </cell>
          <cell r="B371" t="str">
            <v/>
          </cell>
          <cell r="D371" t="str">
            <v/>
          </cell>
          <cell r="F371">
            <v>0</v>
          </cell>
          <cell r="G371">
            <v>0</v>
          </cell>
        </row>
        <row r="372">
          <cell r="A372" t="str">
            <v/>
          </cell>
          <cell r="B372" t="str">
            <v/>
          </cell>
          <cell r="D372" t="str">
            <v/>
          </cell>
          <cell r="F372">
            <v>0</v>
          </cell>
          <cell r="G372">
            <v>0</v>
          </cell>
        </row>
        <row r="373">
          <cell r="A373" t="str">
            <v/>
          </cell>
          <cell r="B373" t="str">
            <v/>
          </cell>
          <cell r="D373" t="str">
            <v/>
          </cell>
          <cell r="F373">
            <v>0</v>
          </cell>
          <cell r="G373">
            <v>0</v>
          </cell>
        </row>
        <row r="374">
          <cell r="F374" t="str">
            <v>Total A</v>
          </cell>
          <cell r="G374">
            <v>0</v>
          </cell>
        </row>
        <row r="375">
          <cell r="A375" t="str">
            <v>B - MANO DE OBRA</v>
          </cell>
        </row>
        <row r="376">
          <cell r="A376" t="str">
            <v/>
          </cell>
          <cell r="B376" t="str">
            <v/>
          </cell>
          <cell r="D376" t="str">
            <v/>
          </cell>
          <cell r="F376">
            <v>0</v>
          </cell>
          <cell r="G376">
            <v>0</v>
          </cell>
        </row>
        <row r="377">
          <cell r="A377" t="str">
            <v/>
          </cell>
          <cell r="B377" t="str">
            <v/>
          </cell>
          <cell r="D377" t="str">
            <v/>
          </cell>
          <cell r="F377">
            <v>0</v>
          </cell>
          <cell r="G377">
            <v>0</v>
          </cell>
        </row>
        <row r="378">
          <cell r="A378" t="str">
            <v/>
          </cell>
          <cell r="B378" t="str">
            <v/>
          </cell>
          <cell r="D378" t="str">
            <v/>
          </cell>
          <cell r="F378">
            <v>0</v>
          </cell>
          <cell r="G378">
            <v>0</v>
          </cell>
        </row>
        <row r="379">
          <cell r="A379" t="str">
            <v/>
          </cell>
          <cell r="B379" t="str">
            <v/>
          </cell>
          <cell r="D379" t="str">
            <v/>
          </cell>
          <cell r="F379">
            <v>0</v>
          </cell>
          <cell r="G379">
            <v>0</v>
          </cell>
        </row>
        <row r="380">
          <cell r="A380" t="str">
            <v/>
          </cell>
          <cell r="B380" t="str">
            <v/>
          </cell>
          <cell r="D380" t="str">
            <v/>
          </cell>
          <cell r="F380">
            <v>0</v>
          </cell>
          <cell r="G380">
            <v>0</v>
          </cell>
        </row>
        <row r="381">
          <cell r="A381" t="str">
            <v/>
          </cell>
          <cell r="B381" t="str">
            <v/>
          </cell>
          <cell r="D381" t="str">
            <v/>
          </cell>
          <cell r="F381">
            <v>0</v>
          </cell>
          <cell r="G381">
            <v>0</v>
          </cell>
        </row>
        <row r="382">
          <cell r="A382" t="str">
            <v/>
          </cell>
          <cell r="B382" t="str">
            <v/>
          </cell>
          <cell r="D382" t="str">
            <v/>
          </cell>
          <cell r="F382">
            <v>0</v>
          </cell>
          <cell r="G382">
            <v>0</v>
          </cell>
        </row>
        <row r="383">
          <cell r="A383" t="str">
            <v/>
          </cell>
          <cell r="B383" t="str">
            <v/>
          </cell>
          <cell r="D383" t="str">
            <v/>
          </cell>
          <cell r="F383">
            <v>0</v>
          </cell>
          <cell r="G383">
            <v>0</v>
          </cell>
        </row>
        <row r="384">
          <cell r="F384" t="str">
            <v>Total B</v>
          </cell>
          <cell r="G384">
            <v>0</v>
          </cell>
        </row>
        <row r="385">
          <cell r="A385" t="str">
            <v>C - EQUIPOS</v>
          </cell>
        </row>
        <row r="386">
          <cell r="A386" t="str">
            <v/>
          </cell>
          <cell r="B386" t="str">
            <v/>
          </cell>
          <cell r="D386" t="str">
            <v/>
          </cell>
          <cell r="F386">
            <v>0</v>
          </cell>
          <cell r="G386">
            <v>0</v>
          </cell>
        </row>
        <row r="387">
          <cell r="A387" t="str">
            <v/>
          </cell>
          <cell r="B387" t="str">
            <v/>
          </cell>
          <cell r="D387" t="str">
            <v/>
          </cell>
          <cell r="F387">
            <v>0</v>
          </cell>
          <cell r="G387">
            <v>0</v>
          </cell>
        </row>
        <row r="388">
          <cell r="A388" t="str">
            <v/>
          </cell>
          <cell r="B388" t="str">
            <v/>
          </cell>
          <cell r="D388" t="str">
            <v/>
          </cell>
          <cell r="F388">
            <v>0</v>
          </cell>
          <cell r="G388">
            <v>0</v>
          </cell>
        </row>
        <row r="389">
          <cell r="A389" t="str">
            <v/>
          </cell>
          <cell r="B389" t="str">
            <v/>
          </cell>
          <cell r="D389" t="str">
            <v/>
          </cell>
          <cell r="F389">
            <v>0</v>
          </cell>
          <cell r="G389">
            <v>0</v>
          </cell>
        </row>
        <row r="390">
          <cell r="A390" t="str">
            <v/>
          </cell>
          <cell r="B390" t="str">
            <v/>
          </cell>
          <cell r="D390" t="str">
            <v/>
          </cell>
          <cell r="F390">
            <v>0</v>
          </cell>
          <cell r="G390">
            <v>0</v>
          </cell>
        </row>
        <row r="391">
          <cell r="A391" t="str">
            <v/>
          </cell>
          <cell r="B391" t="str">
            <v/>
          </cell>
          <cell r="D391" t="str">
            <v/>
          </cell>
          <cell r="F391">
            <v>0</v>
          </cell>
          <cell r="G391">
            <v>0</v>
          </cell>
        </row>
        <row r="392">
          <cell r="A392" t="str">
            <v/>
          </cell>
          <cell r="B392" t="str">
            <v/>
          </cell>
          <cell r="D392" t="str">
            <v/>
          </cell>
          <cell r="F392">
            <v>0</v>
          </cell>
          <cell r="G392">
            <v>0</v>
          </cell>
        </row>
        <row r="393">
          <cell r="A393" t="str">
            <v/>
          </cell>
          <cell r="B393" t="str">
            <v/>
          </cell>
          <cell r="D393" t="str">
            <v/>
          </cell>
          <cell r="F393">
            <v>0</v>
          </cell>
          <cell r="G393">
            <v>0</v>
          </cell>
        </row>
        <row r="394">
          <cell r="A394" t="str">
            <v/>
          </cell>
          <cell r="B394" t="str">
            <v/>
          </cell>
          <cell r="D394" t="str">
            <v/>
          </cell>
          <cell r="F394">
            <v>0</v>
          </cell>
          <cell r="G394">
            <v>0</v>
          </cell>
        </row>
        <row r="395">
          <cell r="A395" t="str">
            <v/>
          </cell>
          <cell r="B395" t="str">
            <v/>
          </cell>
          <cell r="D395" t="str">
            <v/>
          </cell>
          <cell r="F395">
            <v>0</v>
          </cell>
          <cell r="G395">
            <v>0</v>
          </cell>
        </row>
        <row r="396">
          <cell r="F396" t="str">
            <v>Total C</v>
          </cell>
          <cell r="G396">
            <v>0</v>
          </cell>
        </row>
        <row r="398">
          <cell r="A398" t="str">
            <v/>
          </cell>
          <cell r="B398" t="str">
            <v/>
          </cell>
          <cell r="D398" t="str">
            <v>COSTO NETO</v>
          </cell>
          <cell r="F398" t="str">
            <v>Total D=A+B+C</v>
          </cell>
          <cell r="G398">
            <v>0</v>
          </cell>
        </row>
        <row r="400">
          <cell r="A400" t="str">
            <v>ANALISIS DE PRECIOS</v>
          </cell>
        </row>
        <row r="401">
          <cell r="A401" t="str">
            <v>COMITENTE:</v>
          </cell>
          <cell r="B401" t="str">
            <v>INSTITUTO PROVINCIAL DE LA VIVIENDA</v>
          </cell>
        </row>
        <row r="402">
          <cell r="A402" t="str">
            <v>CONTRATISTA:</v>
          </cell>
          <cell r="B402">
            <v>0</v>
          </cell>
        </row>
        <row r="403">
          <cell r="A403" t="str">
            <v>OBRA:</v>
          </cell>
          <cell r="B403">
            <v>0</v>
          </cell>
          <cell r="F403" t="str">
            <v>PRECIOS A:</v>
          </cell>
          <cell r="G403">
            <v>0</v>
          </cell>
        </row>
        <row r="404">
          <cell r="A404" t="str">
            <v>UBICACIÓN:</v>
          </cell>
          <cell r="B404">
            <v>0</v>
          </cell>
        </row>
        <row r="405">
          <cell r="A405" t="str">
            <v>RUBRO:</v>
          </cell>
          <cell r="C405">
            <v>0</v>
          </cell>
        </row>
        <row r="406">
          <cell r="A406" t="str">
            <v>ITEM:</v>
          </cell>
          <cell r="B406" t="str">
            <v/>
          </cell>
          <cell r="C406" t="str">
            <v/>
          </cell>
          <cell r="F406" t="str">
            <v>UNIDAD:</v>
          </cell>
          <cell r="G406" t="str">
            <v/>
          </cell>
        </row>
        <row r="408">
          <cell r="A408" t="str">
            <v>DATOS REDETERMINACION</v>
          </cell>
          <cell r="C408" t="str">
            <v>DESIGNACION</v>
          </cell>
          <cell r="D408" t="str">
            <v>U</v>
          </cell>
          <cell r="E408" t="str">
            <v>Cantidad</v>
          </cell>
          <cell r="F408" t="str">
            <v>$ Unitarios</v>
          </cell>
          <cell r="G408" t="str">
            <v>$ Parcial</v>
          </cell>
        </row>
        <row r="409">
          <cell r="A409" t="str">
            <v>CÓDIGO</v>
          </cell>
          <cell r="B409" t="str">
            <v>DESCRIPCIÓN</v>
          </cell>
        </row>
        <row r="410">
          <cell r="A410" t="str">
            <v>A - MATERIALES</v>
          </cell>
        </row>
        <row r="411">
          <cell r="A411" t="str">
            <v/>
          </cell>
          <cell r="B411" t="str">
            <v/>
          </cell>
          <cell r="D411" t="str">
            <v/>
          </cell>
          <cell r="F411">
            <v>0</v>
          </cell>
          <cell r="G411">
            <v>0</v>
          </cell>
        </row>
        <row r="412">
          <cell r="A412" t="str">
            <v/>
          </cell>
          <cell r="B412" t="str">
            <v/>
          </cell>
          <cell r="D412" t="str">
            <v/>
          </cell>
          <cell r="F412">
            <v>0</v>
          </cell>
          <cell r="G412">
            <v>0</v>
          </cell>
        </row>
        <row r="413">
          <cell r="A413" t="str">
            <v/>
          </cell>
          <cell r="B413" t="str">
            <v/>
          </cell>
          <cell r="D413" t="str">
            <v/>
          </cell>
          <cell r="F413">
            <v>0</v>
          </cell>
          <cell r="G413">
            <v>0</v>
          </cell>
        </row>
        <row r="414">
          <cell r="A414" t="str">
            <v/>
          </cell>
          <cell r="B414" t="str">
            <v/>
          </cell>
          <cell r="D414" t="str">
            <v/>
          </cell>
          <cell r="F414">
            <v>0</v>
          </cell>
          <cell r="G414">
            <v>0</v>
          </cell>
        </row>
        <row r="415">
          <cell r="A415" t="str">
            <v/>
          </cell>
          <cell r="B415" t="str">
            <v/>
          </cell>
          <cell r="D415" t="str">
            <v/>
          </cell>
          <cell r="F415">
            <v>0</v>
          </cell>
          <cell r="G415">
            <v>0</v>
          </cell>
        </row>
        <row r="416">
          <cell r="A416" t="str">
            <v/>
          </cell>
          <cell r="B416" t="str">
            <v/>
          </cell>
          <cell r="D416" t="str">
            <v/>
          </cell>
          <cell r="F416">
            <v>0</v>
          </cell>
          <cell r="G416">
            <v>0</v>
          </cell>
        </row>
        <row r="417">
          <cell r="A417" t="str">
            <v/>
          </cell>
          <cell r="B417" t="str">
            <v/>
          </cell>
          <cell r="D417" t="str">
            <v/>
          </cell>
          <cell r="F417">
            <v>0</v>
          </cell>
          <cell r="G417">
            <v>0</v>
          </cell>
        </row>
        <row r="418">
          <cell r="A418" t="str">
            <v/>
          </cell>
          <cell r="B418" t="str">
            <v/>
          </cell>
          <cell r="D418" t="str">
            <v/>
          </cell>
          <cell r="F418">
            <v>0</v>
          </cell>
          <cell r="G418">
            <v>0</v>
          </cell>
        </row>
        <row r="419">
          <cell r="A419" t="str">
            <v/>
          </cell>
          <cell r="B419" t="str">
            <v/>
          </cell>
          <cell r="D419" t="str">
            <v/>
          </cell>
          <cell r="F419">
            <v>0</v>
          </cell>
          <cell r="G419">
            <v>0</v>
          </cell>
        </row>
        <row r="420">
          <cell r="A420" t="str">
            <v/>
          </cell>
          <cell r="B420" t="str">
            <v/>
          </cell>
          <cell r="D420" t="str">
            <v/>
          </cell>
          <cell r="F420">
            <v>0</v>
          </cell>
          <cell r="G420">
            <v>0</v>
          </cell>
        </row>
        <row r="421">
          <cell r="A421" t="str">
            <v/>
          </cell>
          <cell r="B421" t="str">
            <v/>
          </cell>
          <cell r="D421" t="str">
            <v/>
          </cell>
          <cell r="F421">
            <v>0</v>
          </cell>
          <cell r="G421">
            <v>0</v>
          </cell>
        </row>
        <row r="422">
          <cell r="A422" t="str">
            <v/>
          </cell>
          <cell r="B422" t="str">
            <v/>
          </cell>
          <cell r="D422" t="str">
            <v/>
          </cell>
          <cell r="F422">
            <v>0</v>
          </cell>
          <cell r="G422">
            <v>0</v>
          </cell>
        </row>
        <row r="423">
          <cell r="A423" t="str">
            <v/>
          </cell>
          <cell r="B423" t="str">
            <v/>
          </cell>
          <cell r="D423" t="str">
            <v/>
          </cell>
          <cell r="F423">
            <v>0</v>
          </cell>
          <cell r="G423">
            <v>0</v>
          </cell>
        </row>
        <row r="424">
          <cell r="A424" t="str">
            <v/>
          </cell>
          <cell r="B424" t="str">
            <v/>
          </cell>
          <cell r="D424" t="str">
            <v/>
          </cell>
          <cell r="F424">
            <v>0</v>
          </cell>
          <cell r="G424">
            <v>0</v>
          </cell>
        </row>
        <row r="425">
          <cell r="A425" t="str">
            <v/>
          </cell>
          <cell r="B425" t="str">
            <v/>
          </cell>
          <cell r="D425" t="str">
            <v/>
          </cell>
          <cell r="F425">
            <v>0</v>
          </cell>
          <cell r="G425">
            <v>0</v>
          </cell>
        </row>
        <row r="426">
          <cell r="A426" t="str">
            <v/>
          </cell>
          <cell r="B426" t="str">
            <v/>
          </cell>
          <cell r="D426" t="str">
            <v/>
          </cell>
          <cell r="F426">
            <v>0</v>
          </cell>
          <cell r="G426">
            <v>0</v>
          </cell>
        </row>
        <row r="427">
          <cell r="A427" t="str">
            <v/>
          </cell>
          <cell r="B427" t="str">
            <v/>
          </cell>
          <cell r="D427" t="str">
            <v/>
          </cell>
          <cell r="F427">
            <v>0</v>
          </cell>
          <cell r="G427">
            <v>0</v>
          </cell>
        </row>
        <row r="428">
          <cell r="A428" t="str">
            <v/>
          </cell>
          <cell r="B428" t="str">
            <v/>
          </cell>
          <cell r="D428" t="str">
            <v/>
          </cell>
          <cell r="F428">
            <v>0</v>
          </cell>
          <cell r="G428">
            <v>0</v>
          </cell>
        </row>
        <row r="429">
          <cell r="A429" t="str">
            <v/>
          </cell>
          <cell r="B429" t="str">
            <v/>
          </cell>
          <cell r="D429" t="str">
            <v/>
          </cell>
          <cell r="F429">
            <v>0</v>
          </cell>
          <cell r="G429">
            <v>0</v>
          </cell>
        </row>
        <row r="430">
          <cell r="A430" t="str">
            <v/>
          </cell>
          <cell r="B430" t="str">
            <v/>
          </cell>
          <cell r="D430" t="str">
            <v/>
          </cell>
          <cell r="F430">
            <v>0</v>
          </cell>
          <cell r="G430">
            <v>0</v>
          </cell>
        </row>
        <row r="431">
          <cell r="F431" t="str">
            <v>Total A</v>
          </cell>
          <cell r="G431">
            <v>0</v>
          </cell>
        </row>
        <row r="432">
          <cell r="A432" t="str">
            <v>B - MANO DE OBRA</v>
          </cell>
        </row>
        <row r="433">
          <cell r="A433" t="str">
            <v/>
          </cell>
          <cell r="B433" t="str">
            <v/>
          </cell>
          <cell r="D433" t="str">
            <v/>
          </cell>
          <cell r="F433">
            <v>0</v>
          </cell>
          <cell r="G433">
            <v>0</v>
          </cell>
        </row>
        <row r="434">
          <cell r="A434" t="str">
            <v/>
          </cell>
          <cell r="B434" t="str">
            <v/>
          </cell>
          <cell r="D434" t="str">
            <v/>
          </cell>
          <cell r="F434">
            <v>0</v>
          </cell>
          <cell r="G434">
            <v>0</v>
          </cell>
        </row>
        <row r="435">
          <cell r="A435" t="str">
            <v/>
          </cell>
          <cell r="B435" t="str">
            <v/>
          </cell>
          <cell r="D435" t="str">
            <v/>
          </cell>
          <cell r="F435">
            <v>0</v>
          </cell>
          <cell r="G435">
            <v>0</v>
          </cell>
        </row>
        <row r="436">
          <cell r="A436" t="str">
            <v/>
          </cell>
          <cell r="B436" t="str">
            <v/>
          </cell>
          <cell r="D436" t="str">
            <v/>
          </cell>
          <cell r="F436">
            <v>0</v>
          </cell>
          <cell r="G436">
            <v>0</v>
          </cell>
        </row>
        <row r="437">
          <cell r="A437" t="str">
            <v/>
          </cell>
          <cell r="B437" t="str">
            <v/>
          </cell>
          <cell r="D437" t="str">
            <v/>
          </cell>
          <cell r="F437">
            <v>0</v>
          </cell>
          <cell r="G437">
            <v>0</v>
          </cell>
        </row>
        <row r="438">
          <cell r="A438" t="str">
            <v/>
          </cell>
          <cell r="B438" t="str">
            <v/>
          </cell>
          <cell r="D438" t="str">
            <v/>
          </cell>
          <cell r="F438">
            <v>0</v>
          </cell>
          <cell r="G438">
            <v>0</v>
          </cell>
        </row>
        <row r="439">
          <cell r="A439" t="str">
            <v/>
          </cell>
          <cell r="B439" t="str">
            <v/>
          </cell>
          <cell r="D439" t="str">
            <v/>
          </cell>
          <cell r="F439">
            <v>0</v>
          </cell>
          <cell r="G439">
            <v>0</v>
          </cell>
        </row>
        <row r="440">
          <cell r="A440" t="str">
            <v/>
          </cell>
          <cell r="B440" t="str">
            <v/>
          </cell>
          <cell r="D440" t="str">
            <v/>
          </cell>
          <cell r="F440">
            <v>0</v>
          </cell>
          <cell r="G440">
            <v>0</v>
          </cell>
        </row>
        <row r="441">
          <cell r="F441" t="str">
            <v>Total B</v>
          </cell>
          <cell r="G441">
            <v>0</v>
          </cell>
        </row>
        <row r="442">
          <cell r="A442" t="str">
            <v>C - EQUIPOS</v>
          </cell>
        </row>
        <row r="443">
          <cell r="A443" t="str">
            <v/>
          </cell>
          <cell r="B443" t="str">
            <v/>
          </cell>
          <cell r="D443" t="str">
            <v/>
          </cell>
          <cell r="F443">
            <v>0</v>
          </cell>
          <cell r="G443">
            <v>0</v>
          </cell>
        </row>
        <row r="444">
          <cell r="A444" t="str">
            <v/>
          </cell>
          <cell r="B444" t="str">
            <v/>
          </cell>
          <cell r="D444" t="str">
            <v/>
          </cell>
          <cell r="F444">
            <v>0</v>
          </cell>
          <cell r="G444">
            <v>0</v>
          </cell>
        </row>
        <row r="445">
          <cell r="A445" t="str">
            <v/>
          </cell>
          <cell r="B445" t="str">
            <v/>
          </cell>
          <cell r="D445" t="str">
            <v/>
          </cell>
          <cell r="F445">
            <v>0</v>
          </cell>
          <cell r="G445">
            <v>0</v>
          </cell>
        </row>
        <row r="446">
          <cell r="A446" t="str">
            <v/>
          </cell>
          <cell r="B446" t="str">
            <v/>
          </cell>
          <cell r="D446" t="str">
            <v/>
          </cell>
          <cell r="F446">
            <v>0</v>
          </cell>
          <cell r="G446">
            <v>0</v>
          </cell>
        </row>
        <row r="447">
          <cell r="A447" t="str">
            <v/>
          </cell>
          <cell r="B447" t="str">
            <v/>
          </cell>
          <cell r="D447" t="str">
            <v/>
          </cell>
          <cell r="F447">
            <v>0</v>
          </cell>
          <cell r="G447">
            <v>0</v>
          </cell>
        </row>
        <row r="448">
          <cell r="A448" t="str">
            <v/>
          </cell>
          <cell r="B448" t="str">
            <v/>
          </cell>
          <cell r="D448" t="str">
            <v/>
          </cell>
          <cell r="F448">
            <v>0</v>
          </cell>
          <cell r="G448">
            <v>0</v>
          </cell>
        </row>
        <row r="449">
          <cell r="A449" t="str">
            <v/>
          </cell>
          <cell r="B449" t="str">
            <v/>
          </cell>
          <cell r="D449" t="str">
            <v/>
          </cell>
          <cell r="F449">
            <v>0</v>
          </cell>
          <cell r="G449">
            <v>0</v>
          </cell>
        </row>
        <row r="450">
          <cell r="A450" t="str">
            <v/>
          </cell>
          <cell r="B450" t="str">
            <v/>
          </cell>
          <cell r="D450" t="str">
            <v/>
          </cell>
          <cell r="F450">
            <v>0</v>
          </cell>
          <cell r="G450">
            <v>0</v>
          </cell>
        </row>
        <row r="451">
          <cell r="A451" t="str">
            <v/>
          </cell>
          <cell r="B451" t="str">
            <v/>
          </cell>
          <cell r="D451" t="str">
            <v/>
          </cell>
          <cell r="F451">
            <v>0</v>
          </cell>
          <cell r="G451">
            <v>0</v>
          </cell>
        </row>
        <row r="452">
          <cell r="A452" t="str">
            <v/>
          </cell>
          <cell r="B452" t="str">
            <v/>
          </cell>
          <cell r="D452" t="str">
            <v/>
          </cell>
          <cell r="F452">
            <v>0</v>
          </cell>
          <cell r="G452">
            <v>0</v>
          </cell>
        </row>
        <row r="453">
          <cell r="F453" t="str">
            <v>Total C</v>
          </cell>
          <cell r="G453">
            <v>0</v>
          </cell>
        </row>
        <row r="455">
          <cell r="A455" t="str">
            <v/>
          </cell>
          <cell r="B455" t="str">
            <v/>
          </cell>
          <cell r="D455" t="str">
            <v>COSTO NETO</v>
          </cell>
          <cell r="F455" t="str">
            <v>Total D=A+B+C</v>
          </cell>
          <cell r="G455">
            <v>0</v>
          </cell>
        </row>
        <row r="457">
          <cell r="A457" t="str">
            <v>ANALISIS DE PRECIOS</v>
          </cell>
        </row>
        <row r="458">
          <cell r="A458" t="str">
            <v>COMITENTE:</v>
          </cell>
          <cell r="B458" t="str">
            <v>INSTITUTO PROVINCIAL DE LA VIVIENDA</v>
          </cell>
        </row>
        <row r="459">
          <cell r="A459" t="str">
            <v>CONTRATISTA:</v>
          </cell>
          <cell r="B459">
            <v>0</v>
          </cell>
        </row>
        <row r="460">
          <cell r="A460" t="str">
            <v>OBRA:</v>
          </cell>
          <cell r="B460">
            <v>0</v>
          </cell>
          <cell r="F460" t="str">
            <v>PRECIOS A:</v>
          </cell>
          <cell r="G460">
            <v>0</v>
          </cell>
        </row>
        <row r="461">
          <cell r="A461" t="str">
            <v>UBICACIÓN:</v>
          </cell>
          <cell r="B461">
            <v>0</v>
          </cell>
        </row>
        <row r="462">
          <cell r="A462" t="str">
            <v>RUBRO:</v>
          </cell>
          <cell r="C462">
            <v>0</v>
          </cell>
        </row>
        <row r="463">
          <cell r="A463" t="str">
            <v>ITEM:</v>
          </cell>
          <cell r="B463" t="str">
            <v/>
          </cell>
          <cell r="C463" t="str">
            <v/>
          </cell>
          <cell r="F463" t="str">
            <v>UNIDAD:</v>
          </cell>
          <cell r="G463" t="str">
            <v/>
          </cell>
        </row>
        <row r="465">
          <cell r="A465" t="str">
            <v>DATOS REDETERMINACION</v>
          </cell>
          <cell r="C465" t="str">
            <v>DESIGNACION</v>
          </cell>
          <cell r="D465" t="str">
            <v>U</v>
          </cell>
          <cell r="E465" t="str">
            <v>Cantidad</v>
          </cell>
          <cell r="F465" t="str">
            <v>$ Unitarios</v>
          </cell>
          <cell r="G465" t="str">
            <v>$ Parcial</v>
          </cell>
        </row>
        <row r="466">
          <cell r="A466" t="str">
            <v>CÓDIGO</v>
          </cell>
          <cell r="B466" t="str">
            <v>DESCRIPCIÓN</v>
          </cell>
        </row>
        <row r="467">
          <cell r="A467" t="str">
            <v>A - MATERIALES</v>
          </cell>
        </row>
        <row r="468">
          <cell r="A468" t="str">
            <v/>
          </cell>
          <cell r="B468" t="str">
            <v/>
          </cell>
          <cell r="D468" t="str">
            <v/>
          </cell>
          <cell r="F468">
            <v>0</v>
          </cell>
          <cell r="G468">
            <v>0</v>
          </cell>
        </row>
        <row r="469">
          <cell r="A469" t="str">
            <v/>
          </cell>
          <cell r="B469" t="str">
            <v/>
          </cell>
          <cell r="D469" t="str">
            <v/>
          </cell>
          <cell r="F469">
            <v>0</v>
          </cell>
          <cell r="G469">
            <v>0</v>
          </cell>
        </row>
        <row r="470">
          <cell r="A470" t="str">
            <v/>
          </cell>
          <cell r="B470" t="str">
            <v/>
          </cell>
          <cell r="D470" t="str">
            <v/>
          </cell>
          <cell r="F470">
            <v>0</v>
          </cell>
          <cell r="G470">
            <v>0</v>
          </cell>
        </row>
        <row r="471">
          <cell r="A471" t="str">
            <v/>
          </cell>
          <cell r="B471" t="str">
            <v/>
          </cell>
          <cell r="D471" t="str">
            <v/>
          </cell>
          <cell r="F471">
            <v>0</v>
          </cell>
          <cell r="G471">
            <v>0</v>
          </cell>
        </row>
        <row r="472">
          <cell r="A472" t="str">
            <v/>
          </cell>
          <cell r="B472" t="str">
            <v/>
          </cell>
          <cell r="D472" t="str">
            <v/>
          </cell>
          <cell r="F472">
            <v>0</v>
          </cell>
          <cell r="G472">
            <v>0</v>
          </cell>
        </row>
        <row r="473">
          <cell r="A473" t="str">
            <v/>
          </cell>
          <cell r="B473" t="str">
            <v/>
          </cell>
          <cell r="D473" t="str">
            <v/>
          </cell>
          <cell r="F473">
            <v>0</v>
          </cell>
          <cell r="G473">
            <v>0</v>
          </cell>
        </row>
        <row r="474">
          <cell r="A474" t="str">
            <v/>
          </cell>
          <cell r="B474" t="str">
            <v/>
          </cell>
          <cell r="D474" t="str">
            <v/>
          </cell>
          <cell r="F474">
            <v>0</v>
          </cell>
          <cell r="G474">
            <v>0</v>
          </cell>
        </row>
        <row r="475">
          <cell r="A475" t="str">
            <v/>
          </cell>
          <cell r="B475" t="str">
            <v/>
          </cell>
          <cell r="D475" t="str">
            <v/>
          </cell>
          <cell r="F475">
            <v>0</v>
          </cell>
          <cell r="G475">
            <v>0</v>
          </cell>
        </row>
        <row r="476">
          <cell r="A476" t="str">
            <v/>
          </cell>
          <cell r="B476" t="str">
            <v/>
          </cell>
          <cell r="D476" t="str">
            <v/>
          </cell>
          <cell r="F476">
            <v>0</v>
          </cell>
          <cell r="G476">
            <v>0</v>
          </cell>
        </row>
        <row r="477">
          <cell r="A477" t="str">
            <v/>
          </cell>
          <cell r="B477" t="str">
            <v/>
          </cell>
          <cell r="D477" t="str">
            <v/>
          </cell>
          <cell r="F477">
            <v>0</v>
          </cell>
          <cell r="G477">
            <v>0</v>
          </cell>
        </row>
        <row r="478">
          <cell r="A478" t="str">
            <v/>
          </cell>
          <cell r="B478" t="str">
            <v/>
          </cell>
          <cell r="D478" t="str">
            <v/>
          </cell>
          <cell r="F478">
            <v>0</v>
          </cell>
          <cell r="G478">
            <v>0</v>
          </cell>
        </row>
        <row r="479">
          <cell r="A479" t="str">
            <v/>
          </cell>
          <cell r="B479" t="str">
            <v/>
          </cell>
          <cell r="D479" t="str">
            <v/>
          </cell>
          <cell r="F479">
            <v>0</v>
          </cell>
          <cell r="G479">
            <v>0</v>
          </cell>
        </row>
        <row r="480">
          <cell r="A480" t="str">
            <v/>
          </cell>
          <cell r="B480" t="str">
            <v/>
          </cell>
          <cell r="D480" t="str">
            <v/>
          </cell>
          <cell r="F480">
            <v>0</v>
          </cell>
          <cell r="G480">
            <v>0</v>
          </cell>
        </row>
        <row r="481">
          <cell r="A481" t="str">
            <v/>
          </cell>
          <cell r="B481" t="str">
            <v/>
          </cell>
          <cell r="D481" t="str">
            <v/>
          </cell>
          <cell r="F481">
            <v>0</v>
          </cell>
          <cell r="G481">
            <v>0</v>
          </cell>
        </row>
        <row r="482">
          <cell r="A482" t="str">
            <v/>
          </cell>
          <cell r="B482" t="str">
            <v/>
          </cell>
          <cell r="D482" t="str">
            <v/>
          </cell>
          <cell r="F482">
            <v>0</v>
          </cell>
          <cell r="G482">
            <v>0</v>
          </cell>
        </row>
        <row r="483">
          <cell r="A483" t="str">
            <v/>
          </cell>
          <cell r="B483" t="str">
            <v/>
          </cell>
          <cell r="D483" t="str">
            <v/>
          </cell>
          <cell r="F483">
            <v>0</v>
          </cell>
          <cell r="G483">
            <v>0</v>
          </cell>
        </row>
        <row r="484">
          <cell r="A484" t="str">
            <v/>
          </cell>
          <cell r="B484" t="str">
            <v/>
          </cell>
          <cell r="D484" t="str">
            <v/>
          </cell>
          <cell r="F484">
            <v>0</v>
          </cell>
          <cell r="G484">
            <v>0</v>
          </cell>
        </row>
        <row r="485">
          <cell r="A485" t="str">
            <v/>
          </cell>
          <cell r="B485" t="str">
            <v/>
          </cell>
          <cell r="D485" t="str">
            <v/>
          </cell>
          <cell r="F485">
            <v>0</v>
          </cell>
          <cell r="G485">
            <v>0</v>
          </cell>
        </row>
        <row r="486">
          <cell r="A486" t="str">
            <v/>
          </cell>
          <cell r="B486" t="str">
            <v/>
          </cell>
          <cell r="D486" t="str">
            <v/>
          </cell>
          <cell r="F486">
            <v>0</v>
          </cell>
          <cell r="G486">
            <v>0</v>
          </cell>
        </row>
        <row r="487">
          <cell r="A487" t="str">
            <v/>
          </cell>
          <cell r="B487" t="str">
            <v/>
          </cell>
          <cell r="D487" t="str">
            <v/>
          </cell>
          <cell r="F487">
            <v>0</v>
          </cell>
          <cell r="G487">
            <v>0</v>
          </cell>
        </row>
        <row r="488">
          <cell r="F488" t="str">
            <v>Total A</v>
          </cell>
          <cell r="G488">
            <v>0</v>
          </cell>
        </row>
        <row r="489">
          <cell r="A489" t="str">
            <v>B - MANO DE OBRA</v>
          </cell>
        </row>
        <row r="490">
          <cell r="A490" t="str">
            <v/>
          </cell>
          <cell r="B490" t="str">
            <v/>
          </cell>
          <cell r="D490" t="str">
            <v/>
          </cell>
          <cell r="F490">
            <v>0</v>
          </cell>
          <cell r="G490">
            <v>0</v>
          </cell>
        </row>
        <row r="491">
          <cell r="A491" t="str">
            <v/>
          </cell>
          <cell r="B491" t="str">
            <v/>
          </cell>
          <cell r="D491" t="str">
            <v/>
          </cell>
          <cell r="F491">
            <v>0</v>
          </cell>
          <cell r="G491">
            <v>0</v>
          </cell>
        </row>
        <row r="492">
          <cell r="A492" t="str">
            <v/>
          </cell>
          <cell r="B492" t="str">
            <v/>
          </cell>
          <cell r="D492" t="str">
            <v/>
          </cell>
          <cell r="F492">
            <v>0</v>
          </cell>
          <cell r="G492">
            <v>0</v>
          </cell>
        </row>
        <row r="493">
          <cell r="A493" t="str">
            <v/>
          </cell>
          <cell r="B493" t="str">
            <v/>
          </cell>
          <cell r="D493" t="str">
            <v/>
          </cell>
          <cell r="F493">
            <v>0</v>
          </cell>
          <cell r="G493">
            <v>0</v>
          </cell>
        </row>
        <row r="494">
          <cell r="A494" t="str">
            <v/>
          </cell>
          <cell r="B494" t="str">
            <v/>
          </cell>
          <cell r="D494" t="str">
            <v/>
          </cell>
          <cell r="F494">
            <v>0</v>
          </cell>
          <cell r="G494">
            <v>0</v>
          </cell>
        </row>
        <row r="495">
          <cell r="A495" t="str">
            <v/>
          </cell>
          <cell r="B495" t="str">
            <v/>
          </cell>
          <cell r="D495" t="str">
            <v/>
          </cell>
          <cell r="F495">
            <v>0</v>
          </cell>
          <cell r="G495">
            <v>0</v>
          </cell>
        </row>
        <row r="496">
          <cell r="A496" t="str">
            <v/>
          </cell>
          <cell r="B496" t="str">
            <v/>
          </cell>
          <cell r="D496" t="str">
            <v/>
          </cell>
          <cell r="F496">
            <v>0</v>
          </cell>
          <cell r="G496">
            <v>0</v>
          </cell>
        </row>
        <row r="497">
          <cell r="A497" t="str">
            <v/>
          </cell>
          <cell r="B497" t="str">
            <v/>
          </cell>
          <cell r="D497" t="str">
            <v/>
          </cell>
          <cell r="F497">
            <v>0</v>
          </cell>
          <cell r="G497">
            <v>0</v>
          </cell>
        </row>
        <row r="498">
          <cell r="F498" t="str">
            <v>Total B</v>
          </cell>
          <cell r="G498">
            <v>0</v>
          </cell>
        </row>
        <row r="499">
          <cell r="A499" t="str">
            <v>C - EQUIPOS</v>
          </cell>
        </row>
        <row r="500">
          <cell r="A500" t="str">
            <v/>
          </cell>
          <cell r="B500" t="str">
            <v/>
          </cell>
          <cell r="D500" t="str">
            <v/>
          </cell>
          <cell r="F500">
            <v>0</v>
          </cell>
          <cell r="G500">
            <v>0</v>
          </cell>
        </row>
        <row r="501">
          <cell r="A501" t="str">
            <v/>
          </cell>
          <cell r="B501" t="str">
            <v/>
          </cell>
          <cell r="D501" t="str">
            <v/>
          </cell>
          <cell r="F501">
            <v>0</v>
          </cell>
          <cell r="G501">
            <v>0</v>
          </cell>
        </row>
        <row r="502">
          <cell r="A502" t="str">
            <v/>
          </cell>
          <cell r="B502" t="str">
            <v/>
          </cell>
          <cell r="D502" t="str">
            <v/>
          </cell>
          <cell r="F502">
            <v>0</v>
          </cell>
          <cell r="G502">
            <v>0</v>
          </cell>
        </row>
        <row r="503">
          <cell r="A503" t="str">
            <v/>
          </cell>
          <cell r="B503" t="str">
            <v/>
          </cell>
          <cell r="D503" t="str">
            <v/>
          </cell>
          <cell r="F503">
            <v>0</v>
          </cell>
          <cell r="G503">
            <v>0</v>
          </cell>
        </row>
        <row r="504">
          <cell r="A504" t="str">
            <v/>
          </cell>
          <cell r="B504" t="str">
            <v/>
          </cell>
          <cell r="D504" t="str">
            <v/>
          </cell>
          <cell r="F504">
            <v>0</v>
          </cell>
          <cell r="G504">
            <v>0</v>
          </cell>
        </row>
        <row r="505">
          <cell r="A505" t="str">
            <v/>
          </cell>
          <cell r="B505" t="str">
            <v/>
          </cell>
          <cell r="D505" t="str">
            <v/>
          </cell>
          <cell r="F505">
            <v>0</v>
          </cell>
          <cell r="G505">
            <v>0</v>
          </cell>
        </row>
        <row r="506">
          <cell r="A506" t="str">
            <v/>
          </cell>
          <cell r="B506" t="str">
            <v/>
          </cell>
          <cell r="D506" t="str">
            <v/>
          </cell>
          <cell r="F506">
            <v>0</v>
          </cell>
          <cell r="G506">
            <v>0</v>
          </cell>
        </row>
        <row r="507">
          <cell r="A507" t="str">
            <v/>
          </cell>
          <cell r="B507" t="str">
            <v/>
          </cell>
          <cell r="D507" t="str">
            <v/>
          </cell>
          <cell r="F507">
            <v>0</v>
          </cell>
          <cell r="G507">
            <v>0</v>
          </cell>
        </row>
        <row r="508">
          <cell r="A508" t="str">
            <v/>
          </cell>
          <cell r="B508" t="str">
            <v/>
          </cell>
          <cell r="D508" t="str">
            <v/>
          </cell>
          <cell r="F508">
            <v>0</v>
          </cell>
          <cell r="G508">
            <v>0</v>
          </cell>
        </row>
        <row r="509">
          <cell r="A509" t="str">
            <v/>
          </cell>
          <cell r="B509" t="str">
            <v/>
          </cell>
          <cell r="D509" t="str">
            <v/>
          </cell>
          <cell r="F509">
            <v>0</v>
          </cell>
          <cell r="G509">
            <v>0</v>
          </cell>
        </row>
        <row r="510">
          <cell r="F510" t="str">
            <v>Total C</v>
          </cell>
          <cell r="G510">
            <v>0</v>
          </cell>
        </row>
        <row r="512">
          <cell r="A512" t="str">
            <v/>
          </cell>
          <cell r="B512" t="str">
            <v/>
          </cell>
          <cell r="D512" t="str">
            <v>COSTO NETO</v>
          </cell>
          <cell r="F512" t="str">
            <v>Total D=A+B+C</v>
          </cell>
          <cell r="G512">
            <v>0</v>
          </cell>
        </row>
        <row r="514">
          <cell r="A514" t="str">
            <v>ANALISIS DE PRECIOS</v>
          </cell>
        </row>
        <row r="515">
          <cell r="A515" t="str">
            <v>COMITENTE:</v>
          </cell>
          <cell r="B515" t="str">
            <v>INSTITUTO PROVINCIAL DE LA VIVIENDA</v>
          </cell>
        </row>
        <row r="516">
          <cell r="A516" t="str">
            <v>CONTRATISTA:</v>
          </cell>
          <cell r="B516">
            <v>0</v>
          </cell>
        </row>
        <row r="517">
          <cell r="A517" t="str">
            <v>OBRA:</v>
          </cell>
          <cell r="B517">
            <v>0</v>
          </cell>
          <cell r="F517" t="str">
            <v>PRECIOS A:</v>
          </cell>
          <cell r="G517">
            <v>0</v>
          </cell>
        </row>
        <row r="518">
          <cell r="A518" t="str">
            <v>UBICACIÓN:</v>
          </cell>
          <cell r="B518">
            <v>0</v>
          </cell>
        </row>
        <row r="519">
          <cell r="A519" t="str">
            <v>RUBRO:</v>
          </cell>
          <cell r="C519">
            <v>0</v>
          </cell>
        </row>
        <row r="520">
          <cell r="A520" t="str">
            <v>ITEM:</v>
          </cell>
          <cell r="B520" t="str">
            <v/>
          </cell>
          <cell r="C520" t="str">
            <v/>
          </cell>
          <cell r="F520" t="str">
            <v>UNIDAD:</v>
          </cell>
          <cell r="G520" t="str">
            <v/>
          </cell>
        </row>
        <row r="522">
          <cell r="A522" t="str">
            <v>DATOS REDETERMINACION</v>
          </cell>
          <cell r="C522" t="str">
            <v>DESIGNACION</v>
          </cell>
          <cell r="D522" t="str">
            <v>U</v>
          </cell>
          <cell r="E522" t="str">
            <v>Cantidad</v>
          </cell>
          <cell r="F522" t="str">
            <v>$ Unitarios</v>
          </cell>
          <cell r="G522" t="str">
            <v>$ Parcial</v>
          </cell>
        </row>
        <row r="523">
          <cell r="A523" t="str">
            <v>CÓDIGO</v>
          </cell>
          <cell r="B523" t="str">
            <v>DESCRIPCIÓN</v>
          </cell>
        </row>
        <row r="524">
          <cell r="A524" t="str">
            <v>A - MATERIALES</v>
          </cell>
        </row>
        <row r="525">
          <cell r="A525" t="str">
            <v/>
          </cell>
          <cell r="B525" t="str">
            <v/>
          </cell>
          <cell r="D525" t="str">
            <v/>
          </cell>
          <cell r="F525">
            <v>0</v>
          </cell>
          <cell r="G525">
            <v>0</v>
          </cell>
        </row>
        <row r="526">
          <cell r="A526" t="str">
            <v/>
          </cell>
          <cell r="B526" t="str">
            <v/>
          </cell>
          <cell r="D526" t="str">
            <v/>
          </cell>
          <cell r="F526">
            <v>0</v>
          </cell>
          <cell r="G526">
            <v>0</v>
          </cell>
        </row>
        <row r="527">
          <cell r="A527" t="str">
            <v/>
          </cell>
          <cell r="B527" t="str">
            <v/>
          </cell>
          <cell r="D527" t="str">
            <v/>
          </cell>
          <cell r="F527">
            <v>0</v>
          </cell>
          <cell r="G527">
            <v>0</v>
          </cell>
        </row>
        <row r="528">
          <cell r="A528" t="str">
            <v/>
          </cell>
          <cell r="B528" t="str">
            <v/>
          </cell>
          <cell r="D528" t="str">
            <v/>
          </cell>
          <cell r="F528">
            <v>0</v>
          </cell>
          <cell r="G528">
            <v>0</v>
          </cell>
        </row>
        <row r="529">
          <cell r="A529" t="str">
            <v/>
          </cell>
          <cell r="B529" t="str">
            <v/>
          </cell>
          <cell r="D529" t="str">
            <v/>
          </cell>
          <cell r="F529">
            <v>0</v>
          </cell>
          <cell r="G529">
            <v>0</v>
          </cell>
        </row>
        <row r="530">
          <cell r="A530" t="str">
            <v/>
          </cell>
          <cell r="B530" t="str">
            <v/>
          </cell>
          <cell r="D530" t="str">
            <v/>
          </cell>
          <cell r="F530">
            <v>0</v>
          </cell>
          <cell r="G530">
            <v>0</v>
          </cell>
        </row>
        <row r="531">
          <cell r="A531" t="str">
            <v/>
          </cell>
          <cell r="B531" t="str">
            <v/>
          </cell>
          <cell r="D531" t="str">
            <v/>
          </cell>
          <cell r="F531">
            <v>0</v>
          </cell>
          <cell r="G531">
            <v>0</v>
          </cell>
        </row>
        <row r="532">
          <cell r="A532" t="str">
            <v/>
          </cell>
          <cell r="B532" t="str">
            <v/>
          </cell>
          <cell r="D532" t="str">
            <v/>
          </cell>
          <cell r="F532">
            <v>0</v>
          </cell>
          <cell r="G532">
            <v>0</v>
          </cell>
        </row>
        <row r="533">
          <cell r="A533" t="str">
            <v/>
          </cell>
          <cell r="B533" t="str">
            <v/>
          </cell>
          <cell r="D533" t="str">
            <v/>
          </cell>
          <cell r="F533">
            <v>0</v>
          </cell>
          <cell r="G533">
            <v>0</v>
          </cell>
        </row>
        <row r="534">
          <cell r="A534" t="str">
            <v/>
          </cell>
          <cell r="B534" t="str">
            <v/>
          </cell>
          <cell r="D534" t="str">
            <v/>
          </cell>
          <cell r="F534">
            <v>0</v>
          </cell>
          <cell r="G534">
            <v>0</v>
          </cell>
        </row>
        <row r="535">
          <cell r="A535" t="str">
            <v/>
          </cell>
          <cell r="B535" t="str">
            <v/>
          </cell>
          <cell r="D535" t="str">
            <v/>
          </cell>
          <cell r="F535">
            <v>0</v>
          </cell>
          <cell r="G535">
            <v>0</v>
          </cell>
        </row>
        <row r="536">
          <cell r="A536" t="str">
            <v/>
          </cell>
          <cell r="B536" t="str">
            <v/>
          </cell>
          <cell r="D536" t="str">
            <v/>
          </cell>
          <cell r="F536">
            <v>0</v>
          </cell>
          <cell r="G536">
            <v>0</v>
          </cell>
        </row>
        <row r="537">
          <cell r="A537" t="str">
            <v/>
          </cell>
          <cell r="B537" t="str">
            <v/>
          </cell>
          <cell r="D537" t="str">
            <v/>
          </cell>
          <cell r="F537">
            <v>0</v>
          </cell>
          <cell r="G537">
            <v>0</v>
          </cell>
        </row>
        <row r="538">
          <cell r="A538" t="str">
            <v/>
          </cell>
          <cell r="B538" t="str">
            <v/>
          </cell>
          <cell r="D538" t="str">
            <v/>
          </cell>
          <cell r="F538">
            <v>0</v>
          </cell>
          <cell r="G538">
            <v>0</v>
          </cell>
        </row>
        <row r="539">
          <cell r="A539" t="str">
            <v/>
          </cell>
          <cell r="B539" t="str">
            <v/>
          </cell>
          <cell r="D539" t="str">
            <v/>
          </cell>
          <cell r="F539">
            <v>0</v>
          </cell>
          <cell r="G539">
            <v>0</v>
          </cell>
        </row>
        <row r="540">
          <cell r="A540" t="str">
            <v/>
          </cell>
          <cell r="B540" t="str">
            <v/>
          </cell>
          <cell r="D540" t="str">
            <v/>
          </cell>
          <cell r="F540">
            <v>0</v>
          </cell>
          <cell r="G540">
            <v>0</v>
          </cell>
        </row>
        <row r="541">
          <cell r="A541" t="str">
            <v/>
          </cell>
          <cell r="B541" t="str">
            <v/>
          </cell>
          <cell r="D541" t="str">
            <v/>
          </cell>
          <cell r="F541">
            <v>0</v>
          </cell>
          <cell r="G541">
            <v>0</v>
          </cell>
        </row>
        <row r="542">
          <cell r="A542" t="str">
            <v/>
          </cell>
          <cell r="B542" t="str">
            <v/>
          </cell>
          <cell r="D542" t="str">
            <v/>
          </cell>
          <cell r="F542">
            <v>0</v>
          </cell>
          <cell r="G542">
            <v>0</v>
          </cell>
        </row>
        <row r="543">
          <cell r="A543" t="str">
            <v/>
          </cell>
          <cell r="B543" t="str">
            <v/>
          </cell>
          <cell r="D543" t="str">
            <v/>
          </cell>
          <cell r="F543">
            <v>0</v>
          </cell>
          <cell r="G543">
            <v>0</v>
          </cell>
        </row>
        <row r="544">
          <cell r="A544" t="str">
            <v/>
          </cell>
          <cell r="B544" t="str">
            <v/>
          </cell>
          <cell r="D544" t="str">
            <v/>
          </cell>
          <cell r="F544">
            <v>0</v>
          </cell>
          <cell r="G544">
            <v>0</v>
          </cell>
        </row>
        <row r="545">
          <cell r="F545" t="str">
            <v>Total A</v>
          </cell>
          <cell r="G545">
            <v>0</v>
          </cell>
        </row>
        <row r="546">
          <cell r="A546" t="str">
            <v>B - MANO DE OBRA</v>
          </cell>
        </row>
        <row r="547">
          <cell r="A547" t="str">
            <v/>
          </cell>
          <cell r="B547" t="str">
            <v/>
          </cell>
          <cell r="D547" t="str">
            <v/>
          </cell>
          <cell r="F547">
            <v>0</v>
          </cell>
          <cell r="G547">
            <v>0</v>
          </cell>
        </row>
        <row r="548">
          <cell r="A548" t="str">
            <v/>
          </cell>
          <cell r="B548" t="str">
            <v/>
          </cell>
          <cell r="D548" t="str">
            <v/>
          </cell>
          <cell r="F548">
            <v>0</v>
          </cell>
          <cell r="G548">
            <v>0</v>
          </cell>
        </row>
        <row r="549">
          <cell r="A549" t="str">
            <v/>
          </cell>
          <cell r="B549" t="str">
            <v/>
          </cell>
          <cell r="D549" t="str">
            <v/>
          </cell>
          <cell r="F549">
            <v>0</v>
          </cell>
          <cell r="G549">
            <v>0</v>
          </cell>
        </row>
        <row r="550">
          <cell r="A550" t="str">
            <v/>
          </cell>
          <cell r="B550" t="str">
            <v/>
          </cell>
          <cell r="D550" t="str">
            <v/>
          </cell>
          <cell r="F550">
            <v>0</v>
          </cell>
          <cell r="G550">
            <v>0</v>
          </cell>
        </row>
        <row r="551">
          <cell r="A551" t="str">
            <v/>
          </cell>
          <cell r="B551" t="str">
            <v/>
          </cell>
          <cell r="D551" t="str">
            <v/>
          </cell>
          <cell r="F551">
            <v>0</v>
          </cell>
          <cell r="G551">
            <v>0</v>
          </cell>
        </row>
        <row r="552">
          <cell r="A552" t="str">
            <v/>
          </cell>
          <cell r="B552" t="str">
            <v/>
          </cell>
          <cell r="D552" t="str">
            <v/>
          </cell>
          <cell r="F552">
            <v>0</v>
          </cell>
          <cell r="G552">
            <v>0</v>
          </cell>
        </row>
        <row r="553">
          <cell r="A553" t="str">
            <v/>
          </cell>
          <cell r="B553" t="str">
            <v/>
          </cell>
          <cell r="D553" t="str">
            <v/>
          </cell>
          <cell r="F553">
            <v>0</v>
          </cell>
          <cell r="G553">
            <v>0</v>
          </cell>
        </row>
        <row r="554">
          <cell r="A554" t="str">
            <v/>
          </cell>
          <cell r="B554" t="str">
            <v/>
          </cell>
          <cell r="D554" t="str">
            <v/>
          </cell>
          <cell r="F554">
            <v>0</v>
          </cell>
          <cell r="G554">
            <v>0</v>
          </cell>
        </row>
        <row r="555">
          <cell r="F555" t="str">
            <v>Total B</v>
          </cell>
          <cell r="G555">
            <v>0</v>
          </cell>
        </row>
        <row r="556">
          <cell r="A556" t="str">
            <v>C - EQUIPOS</v>
          </cell>
        </row>
        <row r="557">
          <cell r="A557" t="str">
            <v/>
          </cell>
          <cell r="B557" t="str">
            <v/>
          </cell>
          <cell r="D557" t="str">
            <v/>
          </cell>
          <cell r="F557">
            <v>0</v>
          </cell>
          <cell r="G557">
            <v>0</v>
          </cell>
        </row>
        <row r="558">
          <cell r="A558" t="str">
            <v/>
          </cell>
          <cell r="B558" t="str">
            <v/>
          </cell>
          <cell r="D558" t="str">
            <v/>
          </cell>
          <cell r="F558">
            <v>0</v>
          </cell>
          <cell r="G558">
            <v>0</v>
          </cell>
        </row>
        <row r="559">
          <cell r="A559" t="str">
            <v/>
          </cell>
          <cell r="B559" t="str">
            <v/>
          </cell>
          <cell r="D559" t="str">
            <v/>
          </cell>
          <cell r="F559">
            <v>0</v>
          </cell>
          <cell r="G559">
            <v>0</v>
          </cell>
        </row>
        <row r="560">
          <cell r="A560" t="str">
            <v/>
          </cell>
          <cell r="B560" t="str">
            <v/>
          </cell>
          <cell r="D560" t="str">
            <v/>
          </cell>
          <cell r="F560">
            <v>0</v>
          </cell>
          <cell r="G560">
            <v>0</v>
          </cell>
        </row>
        <row r="561">
          <cell r="A561" t="str">
            <v/>
          </cell>
          <cell r="B561" t="str">
            <v/>
          </cell>
          <cell r="D561" t="str">
            <v/>
          </cell>
          <cell r="F561">
            <v>0</v>
          </cell>
          <cell r="G561">
            <v>0</v>
          </cell>
        </row>
        <row r="562">
          <cell r="A562" t="str">
            <v/>
          </cell>
          <cell r="B562" t="str">
            <v/>
          </cell>
          <cell r="D562" t="str">
            <v/>
          </cell>
          <cell r="F562">
            <v>0</v>
          </cell>
          <cell r="G562">
            <v>0</v>
          </cell>
        </row>
        <row r="563">
          <cell r="A563" t="str">
            <v/>
          </cell>
          <cell r="B563" t="str">
            <v/>
          </cell>
          <cell r="D563" t="str">
            <v/>
          </cell>
          <cell r="F563">
            <v>0</v>
          </cell>
          <cell r="G563">
            <v>0</v>
          </cell>
        </row>
        <row r="564">
          <cell r="A564" t="str">
            <v/>
          </cell>
          <cell r="B564" t="str">
            <v/>
          </cell>
          <cell r="D564" t="str">
            <v/>
          </cell>
          <cell r="F564">
            <v>0</v>
          </cell>
          <cell r="G564">
            <v>0</v>
          </cell>
        </row>
        <row r="565">
          <cell r="A565" t="str">
            <v/>
          </cell>
          <cell r="B565" t="str">
            <v/>
          </cell>
          <cell r="D565" t="str">
            <v/>
          </cell>
          <cell r="F565">
            <v>0</v>
          </cell>
          <cell r="G565">
            <v>0</v>
          </cell>
        </row>
        <row r="566">
          <cell r="A566" t="str">
            <v/>
          </cell>
          <cell r="B566" t="str">
            <v/>
          </cell>
          <cell r="D566" t="str">
            <v/>
          </cell>
          <cell r="F566">
            <v>0</v>
          </cell>
          <cell r="G566">
            <v>0</v>
          </cell>
        </row>
        <row r="567">
          <cell r="F567" t="str">
            <v>Total C</v>
          </cell>
          <cell r="G567">
            <v>0</v>
          </cell>
        </row>
        <row r="569">
          <cell r="A569" t="str">
            <v/>
          </cell>
          <cell r="B569" t="str">
            <v/>
          </cell>
          <cell r="D569" t="str">
            <v>COSTO NETO</v>
          </cell>
          <cell r="F569" t="str">
            <v>Total D=A+B+C</v>
          </cell>
          <cell r="G569">
            <v>0</v>
          </cell>
        </row>
        <row r="571">
          <cell r="A571" t="str">
            <v>ANALISIS DE PRECIOS</v>
          </cell>
        </row>
        <row r="572">
          <cell r="A572" t="str">
            <v>COMITENTE:</v>
          </cell>
          <cell r="B572" t="str">
            <v>INSTITUTO PROVINCIAL DE LA VIVIENDA</v>
          </cell>
        </row>
        <row r="573">
          <cell r="A573" t="str">
            <v>CONTRATISTA:</v>
          </cell>
          <cell r="B573">
            <v>0</v>
          </cell>
        </row>
        <row r="574">
          <cell r="A574" t="str">
            <v>OBRA:</v>
          </cell>
          <cell r="B574">
            <v>0</v>
          </cell>
          <cell r="F574" t="str">
            <v>PRECIOS A:</v>
          </cell>
          <cell r="G574">
            <v>0</v>
          </cell>
        </row>
        <row r="575">
          <cell r="A575" t="str">
            <v>UBICACIÓN:</v>
          </cell>
          <cell r="B575">
            <v>0</v>
          </cell>
        </row>
        <row r="576">
          <cell r="A576" t="str">
            <v>RUBRO:</v>
          </cell>
          <cell r="C576">
            <v>0</v>
          </cell>
        </row>
        <row r="577">
          <cell r="A577" t="str">
            <v>ITEM:</v>
          </cell>
          <cell r="B577" t="str">
            <v/>
          </cell>
          <cell r="C577" t="str">
            <v/>
          </cell>
          <cell r="F577" t="str">
            <v>UNIDAD:</v>
          </cell>
          <cell r="G577" t="str">
            <v/>
          </cell>
        </row>
        <row r="579">
          <cell r="A579" t="str">
            <v>DATOS REDETERMINACION</v>
          </cell>
          <cell r="C579" t="str">
            <v>DESIGNACION</v>
          </cell>
          <cell r="D579" t="str">
            <v>U</v>
          </cell>
          <cell r="E579" t="str">
            <v>Cantidad</v>
          </cell>
          <cell r="F579" t="str">
            <v>$ Unitarios</v>
          </cell>
          <cell r="G579" t="str">
            <v>$ Parcial</v>
          </cell>
        </row>
        <row r="580">
          <cell r="A580" t="str">
            <v>CÓDIGO</v>
          </cell>
          <cell r="B580" t="str">
            <v>DESCRIPCIÓN</v>
          </cell>
        </row>
        <row r="581">
          <cell r="A581" t="str">
            <v>A - MATERIALES</v>
          </cell>
        </row>
        <row r="582">
          <cell r="A582" t="str">
            <v/>
          </cell>
          <cell r="B582" t="str">
            <v/>
          </cell>
          <cell r="D582" t="str">
            <v/>
          </cell>
          <cell r="F582">
            <v>0</v>
          </cell>
          <cell r="G582">
            <v>0</v>
          </cell>
        </row>
        <row r="583">
          <cell r="A583" t="str">
            <v/>
          </cell>
          <cell r="B583" t="str">
            <v/>
          </cell>
          <cell r="D583" t="str">
            <v/>
          </cell>
          <cell r="F583">
            <v>0</v>
          </cell>
          <cell r="G583">
            <v>0</v>
          </cell>
        </row>
        <row r="584">
          <cell r="A584" t="str">
            <v/>
          </cell>
          <cell r="B584" t="str">
            <v/>
          </cell>
          <cell r="D584" t="str">
            <v/>
          </cell>
          <cell r="F584">
            <v>0</v>
          </cell>
          <cell r="G584">
            <v>0</v>
          </cell>
        </row>
        <row r="585">
          <cell r="A585" t="str">
            <v/>
          </cell>
          <cell r="B585" t="str">
            <v/>
          </cell>
          <cell r="D585" t="str">
            <v/>
          </cell>
          <cell r="F585">
            <v>0</v>
          </cell>
          <cell r="G585">
            <v>0</v>
          </cell>
        </row>
        <row r="586">
          <cell r="A586" t="str">
            <v/>
          </cell>
          <cell r="B586" t="str">
            <v/>
          </cell>
          <cell r="D586" t="str">
            <v/>
          </cell>
          <cell r="F586">
            <v>0</v>
          </cell>
          <cell r="G586">
            <v>0</v>
          </cell>
        </row>
        <row r="587">
          <cell r="A587" t="str">
            <v/>
          </cell>
          <cell r="B587" t="str">
            <v/>
          </cell>
          <cell r="D587" t="str">
            <v/>
          </cell>
          <cell r="F587">
            <v>0</v>
          </cell>
          <cell r="G587">
            <v>0</v>
          </cell>
        </row>
        <row r="588">
          <cell r="A588" t="str">
            <v/>
          </cell>
          <cell r="B588" t="str">
            <v/>
          </cell>
          <cell r="D588" t="str">
            <v/>
          </cell>
          <cell r="F588">
            <v>0</v>
          </cell>
          <cell r="G588">
            <v>0</v>
          </cell>
        </row>
        <row r="589">
          <cell r="A589" t="str">
            <v/>
          </cell>
          <cell r="B589" t="str">
            <v/>
          </cell>
          <cell r="D589" t="str">
            <v/>
          </cell>
          <cell r="F589">
            <v>0</v>
          </cell>
          <cell r="G589">
            <v>0</v>
          </cell>
        </row>
        <row r="590">
          <cell r="A590" t="str">
            <v/>
          </cell>
          <cell r="B590" t="str">
            <v/>
          </cell>
          <cell r="D590" t="str">
            <v/>
          </cell>
          <cell r="F590">
            <v>0</v>
          </cell>
          <cell r="G590">
            <v>0</v>
          </cell>
        </row>
        <row r="591">
          <cell r="A591" t="str">
            <v/>
          </cell>
          <cell r="B591" t="str">
            <v/>
          </cell>
          <cell r="D591" t="str">
            <v/>
          </cell>
          <cell r="F591">
            <v>0</v>
          </cell>
          <cell r="G591">
            <v>0</v>
          </cell>
        </row>
        <row r="592">
          <cell r="A592" t="str">
            <v/>
          </cell>
          <cell r="B592" t="str">
            <v/>
          </cell>
          <cell r="D592" t="str">
            <v/>
          </cell>
          <cell r="F592">
            <v>0</v>
          </cell>
          <cell r="G592">
            <v>0</v>
          </cell>
        </row>
        <row r="593">
          <cell r="A593" t="str">
            <v/>
          </cell>
          <cell r="B593" t="str">
            <v/>
          </cell>
          <cell r="D593" t="str">
            <v/>
          </cell>
          <cell r="F593">
            <v>0</v>
          </cell>
          <cell r="G593">
            <v>0</v>
          </cell>
        </row>
        <row r="594">
          <cell r="A594" t="str">
            <v/>
          </cell>
          <cell r="B594" t="str">
            <v/>
          </cell>
          <cell r="D594" t="str">
            <v/>
          </cell>
          <cell r="F594">
            <v>0</v>
          </cell>
          <cell r="G594">
            <v>0</v>
          </cell>
        </row>
        <row r="595">
          <cell r="A595" t="str">
            <v/>
          </cell>
          <cell r="B595" t="str">
            <v/>
          </cell>
          <cell r="D595" t="str">
            <v/>
          </cell>
          <cell r="F595">
            <v>0</v>
          </cell>
          <cell r="G595">
            <v>0</v>
          </cell>
        </row>
        <row r="596">
          <cell r="A596" t="str">
            <v/>
          </cell>
          <cell r="B596" t="str">
            <v/>
          </cell>
          <cell r="D596" t="str">
            <v/>
          </cell>
          <cell r="F596">
            <v>0</v>
          </cell>
          <cell r="G596">
            <v>0</v>
          </cell>
        </row>
        <row r="597">
          <cell r="A597" t="str">
            <v/>
          </cell>
          <cell r="B597" t="str">
            <v/>
          </cell>
          <cell r="D597" t="str">
            <v/>
          </cell>
          <cell r="F597">
            <v>0</v>
          </cell>
          <cell r="G597">
            <v>0</v>
          </cell>
        </row>
        <row r="598">
          <cell r="A598" t="str">
            <v/>
          </cell>
          <cell r="B598" t="str">
            <v/>
          </cell>
          <cell r="D598" t="str">
            <v/>
          </cell>
          <cell r="F598">
            <v>0</v>
          </cell>
          <cell r="G598">
            <v>0</v>
          </cell>
        </row>
        <row r="599">
          <cell r="A599" t="str">
            <v/>
          </cell>
          <cell r="B599" t="str">
            <v/>
          </cell>
          <cell r="D599" t="str">
            <v/>
          </cell>
          <cell r="F599">
            <v>0</v>
          </cell>
          <cell r="G599">
            <v>0</v>
          </cell>
        </row>
        <row r="600">
          <cell r="A600" t="str">
            <v/>
          </cell>
          <cell r="B600" t="str">
            <v/>
          </cell>
          <cell r="D600" t="str">
            <v/>
          </cell>
          <cell r="F600">
            <v>0</v>
          </cell>
          <cell r="G600">
            <v>0</v>
          </cell>
        </row>
        <row r="601">
          <cell r="A601" t="str">
            <v/>
          </cell>
          <cell r="B601" t="str">
            <v/>
          </cell>
          <cell r="D601" t="str">
            <v/>
          </cell>
          <cell r="F601">
            <v>0</v>
          </cell>
          <cell r="G601">
            <v>0</v>
          </cell>
        </row>
        <row r="602">
          <cell r="F602" t="str">
            <v>Total A</v>
          </cell>
          <cell r="G602">
            <v>0</v>
          </cell>
        </row>
        <row r="603">
          <cell r="A603" t="str">
            <v>B - MANO DE OBRA</v>
          </cell>
        </row>
        <row r="604">
          <cell r="A604" t="str">
            <v/>
          </cell>
          <cell r="B604" t="str">
            <v/>
          </cell>
          <cell r="D604" t="str">
            <v/>
          </cell>
          <cell r="F604">
            <v>0</v>
          </cell>
          <cell r="G604">
            <v>0</v>
          </cell>
        </row>
        <row r="605">
          <cell r="A605" t="str">
            <v/>
          </cell>
          <cell r="B605" t="str">
            <v/>
          </cell>
          <cell r="D605" t="str">
            <v/>
          </cell>
          <cell r="F605">
            <v>0</v>
          </cell>
          <cell r="G605">
            <v>0</v>
          </cell>
        </row>
        <row r="606">
          <cell r="A606" t="str">
            <v/>
          </cell>
          <cell r="B606" t="str">
            <v/>
          </cell>
          <cell r="D606" t="str">
            <v/>
          </cell>
          <cell r="F606">
            <v>0</v>
          </cell>
          <cell r="G606">
            <v>0</v>
          </cell>
        </row>
        <row r="607">
          <cell r="A607" t="str">
            <v/>
          </cell>
          <cell r="B607" t="str">
            <v/>
          </cell>
          <cell r="D607" t="str">
            <v/>
          </cell>
          <cell r="F607">
            <v>0</v>
          </cell>
          <cell r="G607">
            <v>0</v>
          </cell>
        </row>
        <row r="608">
          <cell r="A608" t="str">
            <v/>
          </cell>
          <cell r="B608" t="str">
            <v/>
          </cell>
          <cell r="D608" t="str">
            <v/>
          </cell>
          <cell r="F608">
            <v>0</v>
          </cell>
          <cell r="G608">
            <v>0</v>
          </cell>
        </row>
        <row r="609">
          <cell r="A609" t="str">
            <v/>
          </cell>
          <cell r="B609" t="str">
            <v/>
          </cell>
          <cell r="D609" t="str">
            <v/>
          </cell>
          <cell r="F609">
            <v>0</v>
          </cell>
          <cell r="G609">
            <v>0</v>
          </cell>
        </row>
        <row r="610">
          <cell r="A610" t="str">
            <v/>
          </cell>
          <cell r="B610" t="str">
            <v/>
          </cell>
          <cell r="D610" t="str">
            <v/>
          </cell>
          <cell r="F610">
            <v>0</v>
          </cell>
          <cell r="G610">
            <v>0</v>
          </cell>
        </row>
        <row r="611">
          <cell r="A611" t="str">
            <v/>
          </cell>
          <cell r="B611" t="str">
            <v/>
          </cell>
          <cell r="D611" t="str">
            <v/>
          </cell>
          <cell r="F611">
            <v>0</v>
          </cell>
          <cell r="G611">
            <v>0</v>
          </cell>
        </row>
        <row r="612">
          <cell r="F612" t="str">
            <v>Total B</v>
          </cell>
          <cell r="G612">
            <v>0</v>
          </cell>
        </row>
        <row r="613">
          <cell r="A613" t="str">
            <v>C - EQUIPOS</v>
          </cell>
        </row>
        <row r="614">
          <cell r="A614" t="str">
            <v/>
          </cell>
          <cell r="B614" t="str">
            <v/>
          </cell>
          <cell r="D614" t="str">
            <v/>
          </cell>
          <cell r="F614">
            <v>0</v>
          </cell>
          <cell r="G614">
            <v>0</v>
          </cell>
        </row>
        <row r="615">
          <cell r="A615" t="str">
            <v/>
          </cell>
          <cell r="B615" t="str">
            <v/>
          </cell>
          <cell r="D615" t="str">
            <v/>
          </cell>
          <cell r="F615">
            <v>0</v>
          </cell>
          <cell r="G615">
            <v>0</v>
          </cell>
        </row>
        <row r="616">
          <cell r="A616" t="str">
            <v/>
          </cell>
          <cell r="B616" t="str">
            <v/>
          </cell>
          <cell r="D616" t="str">
            <v/>
          </cell>
          <cell r="F616">
            <v>0</v>
          </cell>
          <cell r="G616">
            <v>0</v>
          </cell>
        </row>
        <row r="617">
          <cell r="A617" t="str">
            <v/>
          </cell>
          <cell r="B617" t="str">
            <v/>
          </cell>
          <cell r="D617" t="str">
            <v/>
          </cell>
          <cell r="F617">
            <v>0</v>
          </cell>
          <cell r="G617">
            <v>0</v>
          </cell>
        </row>
        <row r="618">
          <cell r="A618" t="str">
            <v/>
          </cell>
          <cell r="B618" t="str">
            <v/>
          </cell>
          <cell r="D618" t="str">
            <v/>
          </cell>
          <cell r="F618">
            <v>0</v>
          </cell>
          <cell r="G618">
            <v>0</v>
          </cell>
        </row>
        <row r="619">
          <cell r="A619" t="str">
            <v/>
          </cell>
          <cell r="B619" t="str">
            <v/>
          </cell>
          <cell r="D619" t="str">
            <v/>
          </cell>
          <cell r="F619">
            <v>0</v>
          </cell>
          <cell r="G619">
            <v>0</v>
          </cell>
        </row>
        <row r="620">
          <cell r="A620" t="str">
            <v/>
          </cell>
          <cell r="B620" t="str">
            <v/>
          </cell>
          <cell r="D620" t="str">
            <v/>
          </cell>
          <cell r="F620">
            <v>0</v>
          </cell>
          <cell r="G620">
            <v>0</v>
          </cell>
        </row>
        <row r="621">
          <cell r="A621" t="str">
            <v/>
          </cell>
          <cell r="B621" t="str">
            <v/>
          </cell>
          <cell r="D621" t="str">
            <v/>
          </cell>
          <cell r="F621">
            <v>0</v>
          </cell>
          <cell r="G621">
            <v>0</v>
          </cell>
        </row>
        <row r="622">
          <cell r="A622" t="str">
            <v/>
          </cell>
          <cell r="B622" t="str">
            <v/>
          </cell>
          <cell r="D622" t="str">
            <v/>
          </cell>
          <cell r="F622">
            <v>0</v>
          </cell>
          <cell r="G622">
            <v>0</v>
          </cell>
        </row>
        <row r="623">
          <cell r="A623" t="str">
            <v/>
          </cell>
          <cell r="B623" t="str">
            <v/>
          </cell>
          <cell r="D623" t="str">
            <v/>
          </cell>
          <cell r="F623">
            <v>0</v>
          </cell>
          <cell r="G623">
            <v>0</v>
          </cell>
        </row>
        <row r="624">
          <cell r="F624" t="str">
            <v>Total C</v>
          </cell>
          <cell r="G624">
            <v>0</v>
          </cell>
        </row>
        <row r="626">
          <cell r="A626" t="str">
            <v/>
          </cell>
          <cell r="B626" t="str">
            <v/>
          </cell>
          <cell r="D626" t="str">
            <v>COSTO NETO</v>
          </cell>
          <cell r="F626" t="str">
            <v>Total D=A+B+C</v>
          </cell>
          <cell r="G626">
            <v>0</v>
          </cell>
        </row>
        <row r="628">
          <cell r="A628" t="str">
            <v>ANALISIS DE PRECIOS</v>
          </cell>
        </row>
        <row r="629">
          <cell r="A629" t="str">
            <v>COMITENTE:</v>
          </cell>
          <cell r="B629" t="str">
            <v>INSTITUTO PROVINCIAL DE LA VIVIENDA</v>
          </cell>
        </row>
        <row r="630">
          <cell r="A630" t="str">
            <v>CONTRATISTA:</v>
          </cell>
          <cell r="B630">
            <v>0</v>
          </cell>
        </row>
        <row r="631">
          <cell r="A631" t="str">
            <v>OBRA:</v>
          </cell>
          <cell r="B631">
            <v>0</v>
          </cell>
          <cell r="F631" t="str">
            <v>PRECIOS A:</v>
          </cell>
          <cell r="G631">
            <v>0</v>
          </cell>
        </row>
        <row r="632">
          <cell r="A632" t="str">
            <v>UBICACIÓN:</v>
          </cell>
          <cell r="B632">
            <v>0</v>
          </cell>
        </row>
        <row r="633">
          <cell r="A633" t="str">
            <v>RUBRO:</v>
          </cell>
          <cell r="C633">
            <v>0</v>
          </cell>
        </row>
        <row r="634">
          <cell r="A634" t="str">
            <v>ITEM:</v>
          </cell>
          <cell r="B634" t="str">
            <v/>
          </cell>
          <cell r="C634" t="str">
            <v/>
          </cell>
          <cell r="F634" t="str">
            <v>UNIDAD:</v>
          </cell>
          <cell r="G634" t="str">
            <v/>
          </cell>
        </row>
        <row r="636">
          <cell r="A636" t="str">
            <v>DATOS REDETERMINACION</v>
          </cell>
          <cell r="C636" t="str">
            <v>DESIGNACION</v>
          </cell>
          <cell r="D636" t="str">
            <v>U</v>
          </cell>
          <cell r="E636" t="str">
            <v>Cantidad</v>
          </cell>
          <cell r="F636" t="str">
            <v>$ Unitarios</v>
          </cell>
          <cell r="G636" t="str">
            <v>$ Parcial</v>
          </cell>
        </row>
        <row r="637">
          <cell r="A637" t="str">
            <v>CÓDIGO</v>
          </cell>
          <cell r="B637" t="str">
            <v>DESCRIPCIÓN</v>
          </cell>
        </row>
        <row r="638">
          <cell r="A638" t="str">
            <v>A - MATERIALES</v>
          </cell>
        </row>
        <row r="639">
          <cell r="A639" t="str">
            <v/>
          </cell>
          <cell r="B639" t="str">
            <v/>
          </cell>
          <cell r="D639" t="str">
            <v/>
          </cell>
          <cell r="F639">
            <v>0</v>
          </cell>
          <cell r="G639">
            <v>0</v>
          </cell>
        </row>
        <row r="640">
          <cell r="A640" t="str">
            <v/>
          </cell>
          <cell r="B640" t="str">
            <v/>
          </cell>
          <cell r="D640" t="str">
            <v/>
          </cell>
          <cell r="F640">
            <v>0</v>
          </cell>
          <cell r="G640">
            <v>0</v>
          </cell>
        </row>
        <row r="641">
          <cell r="A641" t="str">
            <v/>
          </cell>
          <cell r="B641" t="str">
            <v/>
          </cell>
          <cell r="D641" t="str">
            <v/>
          </cell>
          <cell r="F641">
            <v>0</v>
          </cell>
          <cell r="G641">
            <v>0</v>
          </cell>
        </row>
        <row r="642">
          <cell r="A642" t="str">
            <v/>
          </cell>
          <cell r="B642" t="str">
            <v/>
          </cell>
          <cell r="D642" t="str">
            <v/>
          </cell>
          <cell r="F642">
            <v>0</v>
          </cell>
          <cell r="G642">
            <v>0</v>
          </cell>
        </row>
        <row r="643">
          <cell r="A643" t="str">
            <v/>
          </cell>
          <cell r="B643" t="str">
            <v/>
          </cell>
          <cell r="D643" t="str">
            <v/>
          </cell>
          <cell r="F643">
            <v>0</v>
          </cell>
          <cell r="G643">
            <v>0</v>
          </cell>
        </row>
        <row r="644">
          <cell r="A644" t="str">
            <v/>
          </cell>
          <cell r="B644" t="str">
            <v/>
          </cell>
          <cell r="D644" t="str">
            <v/>
          </cell>
          <cell r="F644">
            <v>0</v>
          </cell>
          <cell r="G644">
            <v>0</v>
          </cell>
        </row>
        <row r="645">
          <cell r="A645" t="str">
            <v/>
          </cell>
          <cell r="B645" t="str">
            <v/>
          </cell>
          <cell r="D645" t="str">
            <v/>
          </cell>
          <cell r="F645">
            <v>0</v>
          </cell>
          <cell r="G645">
            <v>0</v>
          </cell>
        </row>
        <row r="646">
          <cell r="A646" t="str">
            <v/>
          </cell>
          <cell r="B646" t="str">
            <v/>
          </cell>
          <cell r="D646" t="str">
            <v/>
          </cell>
          <cell r="F646">
            <v>0</v>
          </cell>
          <cell r="G646">
            <v>0</v>
          </cell>
        </row>
        <row r="647">
          <cell r="A647" t="str">
            <v/>
          </cell>
          <cell r="B647" t="str">
            <v/>
          </cell>
          <cell r="D647" t="str">
            <v/>
          </cell>
          <cell r="F647">
            <v>0</v>
          </cell>
          <cell r="G647">
            <v>0</v>
          </cell>
        </row>
        <row r="648">
          <cell r="A648" t="str">
            <v/>
          </cell>
          <cell r="B648" t="str">
            <v/>
          </cell>
          <cell r="D648" t="str">
            <v/>
          </cell>
          <cell r="F648">
            <v>0</v>
          </cell>
          <cell r="G648">
            <v>0</v>
          </cell>
        </row>
        <row r="649">
          <cell r="A649" t="str">
            <v/>
          </cell>
          <cell r="B649" t="str">
            <v/>
          </cell>
          <cell r="D649" t="str">
            <v/>
          </cell>
          <cell r="F649">
            <v>0</v>
          </cell>
          <cell r="G649">
            <v>0</v>
          </cell>
        </row>
        <row r="650">
          <cell r="A650" t="str">
            <v/>
          </cell>
          <cell r="B650" t="str">
            <v/>
          </cell>
          <cell r="D650" t="str">
            <v/>
          </cell>
          <cell r="F650">
            <v>0</v>
          </cell>
          <cell r="G650">
            <v>0</v>
          </cell>
        </row>
        <row r="651">
          <cell r="A651" t="str">
            <v/>
          </cell>
          <cell r="B651" t="str">
            <v/>
          </cell>
          <cell r="D651" t="str">
            <v/>
          </cell>
          <cell r="F651">
            <v>0</v>
          </cell>
          <cell r="G651">
            <v>0</v>
          </cell>
        </row>
        <row r="652">
          <cell r="A652" t="str">
            <v/>
          </cell>
          <cell r="B652" t="str">
            <v/>
          </cell>
          <cell r="D652" t="str">
            <v/>
          </cell>
          <cell r="F652">
            <v>0</v>
          </cell>
          <cell r="G652">
            <v>0</v>
          </cell>
        </row>
        <row r="653">
          <cell r="A653" t="str">
            <v/>
          </cell>
          <cell r="B653" t="str">
            <v/>
          </cell>
          <cell r="D653" t="str">
            <v/>
          </cell>
          <cell r="F653">
            <v>0</v>
          </cell>
          <cell r="G653">
            <v>0</v>
          </cell>
        </row>
        <row r="654">
          <cell r="A654" t="str">
            <v/>
          </cell>
          <cell r="B654" t="str">
            <v/>
          </cell>
          <cell r="D654" t="str">
            <v/>
          </cell>
          <cell r="F654">
            <v>0</v>
          </cell>
          <cell r="G654">
            <v>0</v>
          </cell>
        </row>
        <row r="655">
          <cell r="A655" t="str">
            <v/>
          </cell>
          <cell r="B655" t="str">
            <v/>
          </cell>
          <cell r="D655" t="str">
            <v/>
          </cell>
          <cell r="F655">
            <v>0</v>
          </cell>
          <cell r="G655">
            <v>0</v>
          </cell>
        </row>
        <row r="656">
          <cell r="A656" t="str">
            <v/>
          </cell>
          <cell r="B656" t="str">
            <v/>
          </cell>
          <cell r="D656" t="str">
            <v/>
          </cell>
          <cell r="F656">
            <v>0</v>
          </cell>
          <cell r="G656">
            <v>0</v>
          </cell>
        </row>
        <row r="657">
          <cell r="A657" t="str">
            <v/>
          </cell>
          <cell r="B657" t="str">
            <v/>
          </cell>
          <cell r="D657" t="str">
            <v/>
          </cell>
          <cell r="F657">
            <v>0</v>
          </cell>
          <cell r="G657">
            <v>0</v>
          </cell>
        </row>
        <row r="658">
          <cell r="A658" t="str">
            <v/>
          </cell>
          <cell r="B658" t="str">
            <v/>
          </cell>
          <cell r="D658" t="str">
            <v/>
          </cell>
          <cell r="F658">
            <v>0</v>
          </cell>
          <cell r="G658">
            <v>0</v>
          </cell>
        </row>
        <row r="659">
          <cell r="F659" t="str">
            <v>Total A</v>
          </cell>
          <cell r="G659">
            <v>0</v>
          </cell>
        </row>
        <row r="660">
          <cell r="A660" t="str">
            <v>B - MANO DE OBRA</v>
          </cell>
        </row>
        <row r="661">
          <cell r="A661" t="str">
            <v/>
          </cell>
          <cell r="B661" t="str">
            <v/>
          </cell>
          <cell r="D661" t="str">
            <v/>
          </cell>
          <cell r="F661">
            <v>0</v>
          </cell>
          <cell r="G661">
            <v>0</v>
          </cell>
        </row>
        <row r="662">
          <cell r="A662" t="str">
            <v/>
          </cell>
          <cell r="B662" t="str">
            <v/>
          </cell>
          <cell r="D662" t="str">
            <v/>
          </cell>
          <cell r="F662">
            <v>0</v>
          </cell>
          <cell r="G662">
            <v>0</v>
          </cell>
        </row>
        <row r="663">
          <cell r="A663" t="str">
            <v/>
          </cell>
          <cell r="B663" t="str">
            <v/>
          </cell>
          <cell r="D663" t="str">
            <v/>
          </cell>
          <cell r="F663">
            <v>0</v>
          </cell>
          <cell r="G663">
            <v>0</v>
          </cell>
        </row>
        <row r="664">
          <cell r="A664" t="str">
            <v/>
          </cell>
          <cell r="B664" t="str">
            <v/>
          </cell>
          <cell r="D664" t="str">
            <v/>
          </cell>
          <cell r="F664">
            <v>0</v>
          </cell>
          <cell r="G664">
            <v>0</v>
          </cell>
        </row>
        <row r="665">
          <cell r="A665" t="str">
            <v/>
          </cell>
          <cell r="B665" t="str">
            <v/>
          </cell>
          <cell r="D665" t="str">
            <v/>
          </cell>
          <cell r="F665">
            <v>0</v>
          </cell>
          <cell r="G665">
            <v>0</v>
          </cell>
        </row>
        <row r="666">
          <cell r="A666" t="str">
            <v/>
          </cell>
          <cell r="B666" t="str">
            <v/>
          </cell>
          <cell r="D666" t="str">
            <v/>
          </cell>
          <cell r="F666">
            <v>0</v>
          </cell>
          <cell r="G666">
            <v>0</v>
          </cell>
        </row>
        <row r="667">
          <cell r="A667" t="str">
            <v/>
          </cell>
          <cell r="B667" t="str">
            <v/>
          </cell>
          <cell r="D667" t="str">
            <v/>
          </cell>
          <cell r="F667">
            <v>0</v>
          </cell>
          <cell r="G667">
            <v>0</v>
          </cell>
        </row>
        <row r="668">
          <cell r="A668" t="str">
            <v/>
          </cell>
          <cell r="B668" t="str">
            <v/>
          </cell>
          <cell r="D668" t="str">
            <v/>
          </cell>
          <cell r="F668">
            <v>0</v>
          </cell>
          <cell r="G668">
            <v>0</v>
          </cell>
        </row>
        <row r="669">
          <cell r="F669" t="str">
            <v>Total B</v>
          </cell>
          <cell r="G669">
            <v>0</v>
          </cell>
        </row>
        <row r="670">
          <cell r="A670" t="str">
            <v>C - EQUIPOS</v>
          </cell>
        </row>
        <row r="671">
          <cell r="A671" t="str">
            <v/>
          </cell>
          <cell r="B671" t="str">
            <v/>
          </cell>
          <cell r="D671" t="str">
            <v/>
          </cell>
          <cell r="F671">
            <v>0</v>
          </cell>
          <cell r="G671">
            <v>0</v>
          </cell>
        </row>
        <row r="672">
          <cell r="A672" t="str">
            <v/>
          </cell>
          <cell r="B672" t="str">
            <v/>
          </cell>
          <cell r="D672" t="str">
            <v/>
          </cell>
          <cell r="F672">
            <v>0</v>
          </cell>
          <cell r="G672">
            <v>0</v>
          </cell>
        </row>
        <row r="673">
          <cell r="A673" t="str">
            <v/>
          </cell>
          <cell r="B673" t="str">
            <v/>
          </cell>
          <cell r="D673" t="str">
            <v/>
          </cell>
          <cell r="F673">
            <v>0</v>
          </cell>
          <cell r="G673">
            <v>0</v>
          </cell>
        </row>
        <row r="674">
          <cell r="A674" t="str">
            <v/>
          </cell>
          <cell r="B674" t="str">
            <v/>
          </cell>
          <cell r="D674" t="str">
            <v/>
          </cell>
          <cell r="F674">
            <v>0</v>
          </cell>
          <cell r="G674">
            <v>0</v>
          </cell>
        </row>
        <row r="675">
          <cell r="A675" t="str">
            <v/>
          </cell>
          <cell r="B675" t="str">
            <v/>
          </cell>
          <cell r="D675" t="str">
            <v/>
          </cell>
          <cell r="F675">
            <v>0</v>
          </cell>
          <cell r="G675">
            <v>0</v>
          </cell>
        </row>
        <row r="676">
          <cell r="A676" t="str">
            <v/>
          </cell>
          <cell r="B676" t="str">
            <v/>
          </cell>
          <cell r="D676" t="str">
            <v/>
          </cell>
          <cell r="F676">
            <v>0</v>
          </cell>
          <cell r="G676">
            <v>0</v>
          </cell>
        </row>
        <row r="677">
          <cell r="A677" t="str">
            <v/>
          </cell>
          <cell r="B677" t="str">
            <v/>
          </cell>
          <cell r="D677" t="str">
            <v/>
          </cell>
          <cell r="F677">
            <v>0</v>
          </cell>
          <cell r="G677">
            <v>0</v>
          </cell>
        </row>
        <row r="678">
          <cell r="A678" t="str">
            <v/>
          </cell>
          <cell r="B678" t="str">
            <v/>
          </cell>
          <cell r="D678" t="str">
            <v/>
          </cell>
          <cell r="F678">
            <v>0</v>
          </cell>
          <cell r="G678">
            <v>0</v>
          </cell>
        </row>
        <row r="679">
          <cell r="A679" t="str">
            <v/>
          </cell>
          <cell r="B679" t="str">
            <v/>
          </cell>
          <cell r="D679" t="str">
            <v/>
          </cell>
          <cell r="F679">
            <v>0</v>
          </cell>
          <cell r="G679">
            <v>0</v>
          </cell>
        </row>
        <row r="680">
          <cell r="A680" t="str">
            <v/>
          </cell>
          <cell r="B680" t="str">
            <v/>
          </cell>
          <cell r="D680" t="str">
            <v/>
          </cell>
          <cell r="F680">
            <v>0</v>
          </cell>
          <cell r="G680">
            <v>0</v>
          </cell>
        </row>
        <row r="681">
          <cell r="F681" t="str">
            <v>Total C</v>
          </cell>
          <cell r="G681">
            <v>0</v>
          </cell>
        </row>
        <row r="683">
          <cell r="A683" t="str">
            <v/>
          </cell>
          <cell r="B683" t="str">
            <v/>
          </cell>
          <cell r="D683" t="str">
            <v>COSTO NETO</v>
          </cell>
          <cell r="F683" t="str">
            <v>Total D=A+B+C</v>
          </cell>
          <cell r="G683">
            <v>0</v>
          </cell>
        </row>
        <row r="685">
          <cell r="A685" t="str">
            <v>ANALISIS DE PRECIOS</v>
          </cell>
        </row>
        <row r="686">
          <cell r="A686" t="str">
            <v>COMITENTE:</v>
          </cell>
          <cell r="B686" t="str">
            <v>INSTITUTO PROVINCIAL DE LA VIVIENDA</v>
          </cell>
        </row>
        <row r="687">
          <cell r="A687" t="str">
            <v>CONTRATISTA:</v>
          </cell>
          <cell r="B687">
            <v>0</v>
          </cell>
        </row>
        <row r="688">
          <cell r="A688" t="str">
            <v>OBRA:</v>
          </cell>
          <cell r="B688">
            <v>0</v>
          </cell>
          <cell r="F688" t="str">
            <v>PRECIOS A:</v>
          </cell>
          <cell r="G688">
            <v>0</v>
          </cell>
        </row>
        <row r="689">
          <cell r="A689" t="str">
            <v>UBICACIÓN:</v>
          </cell>
          <cell r="B689">
            <v>0</v>
          </cell>
        </row>
        <row r="690">
          <cell r="A690" t="str">
            <v>RUBRO:</v>
          </cell>
          <cell r="C690">
            <v>0</v>
          </cell>
        </row>
        <row r="691">
          <cell r="A691" t="str">
            <v>ITEM:</v>
          </cell>
          <cell r="B691" t="str">
            <v/>
          </cell>
          <cell r="C691" t="str">
            <v/>
          </cell>
          <cell r="F691" t="str">
            <v>UNIDAD:</v>
          </cell>
          <cell r="G691" t="str">
            <v/>
          </cell>
        </row>
        <row r="693">
          <cell r="A693" t="str">
            <v>DATOS REDETERMINACION</v>
          </cell>
          <cell r="C693" t="str">
            <v>DESIGNACION</v>
          </cell>
          <cell r="D693" t="str">
            <v>U</v>
          </cell>
          <cell r="E693" t="str">
            <v>Cantidad</v>
          </cell>
          <cell r="F693" t="str">
            <v>$ Unitarios</v>
          </cell>
          <cell r="G693" t="str">
            <v>$ Parcial</v>
          </cell>
        </row>
        <row r="694">
          <cell r="A694" t="str">
            <v>CÓDIGO</v>
          </cell>
          <cell r="B694" t="str">
            <v>DESCRIPCIÓN</v>
          </cell>
        </row>
        <row r="695">
          <cell r="A695" t="str">
            <v>A - MATERIALES</v>
          </cell>
        </row>
        <row r="696">
          <cell r="A696" t="str">
            <v/>
          </cell>
          <cell r="B696" t="str">
            <v/>
          </cell>
          <cell r="D696" t="str">
            <v/>
          </cell>
          <cell r="F696">
            <v>0</v>
          </cell>
          <cell r="G696">
            <v>0</v>
          </cell>
        </row>
        <row r="697">
          <cell r="A697" t="str">
            <v/>
          </cell>
          <cell r="B697" t="str">
            <v/>
          </cell>
          <cell r="D697" t="str">
            <v/>
          </cell>
          <cell r="F697">
            <v>0</v>
          </cell>
          <cell r="G697">
            <v>0</v>
          </cell>
        </row>
        <row r="698">
          <cell r="A698" t="str">
            <v/>
          </cell>
          <cell r="B698" t="str">
            <v/>
          </cell>
          <cell r="D698" t="str">
            <v/>
          </cell>
          <cell r="F698">
            <v>0</v>
          </cell>
          <cell r="G698">
            <v>0</v>
          </cell>
        </row>
        <row r="699">
          <cell r="A699" t="str">
            <v/>
          </cell>
          <cell r="B699" t="str">
            <v/>
          </cell>
          <cell r="D699" t="str">
            <v/>
          </cell>
          <cell r="F699">
            <v>0</v>
          </cell>
          <cell r="G699">
            <v>0</v>
          </cell>
        </row>
        <row r="700">
          <cell r="A700" t="str">
            <v/>
          </cell>
          <cell r="B700" t="str">
            <v/>
          </cell>
          <cell r="D700" t="str">
            <v/>
          </cell>
          <cell r="F700">
            <v>0</v>
          </cell>
          <cell r="G700">
            <v>0</v>
          </cell>
        </row>
        <row r="701">
          <cell r="A701" t="str">
            <v/>
          </cell>
          <cell r="B701" t="str">
            <v/>
          </cell>
          <cell r="D701" t="str">
            <v/>
          </cell>
          <cell r="F701">
            <v>0</v>
          </cell>
          <cell r="G701">
            <v>0</v>
          </cell>
        </row>
        <row r="702">
          <cell r="A702" t="str">
            <v/>
          </cell>
          <cell r="B702" t="str">
            <v/>
          </cell>
          <cell r="D702" t="str">
            <v/>
          </cell>
          <cell r="F702">
            <v>0</v>
          </cell>
          <cell r="G702">
            <v>0</v>
          </cell>
        </row>
        <row r="703">
          <cell r="A703" t="str">
            <v/>
          </cell>
          <cell r="B703" t="str">
            <v/>
          </cell>
          <cell r="D703" t="str">
            <v/>
          </cell>
          <cell r="F703">
            <v>0</v>
          </cell>
          <cell r="G703">
            <v>0</v>
          </cell>
        </row>
        <row r="704">
          <cell r="A704" t="str">
            <v/>
          </cell>
          <cell r="B704" t="str">
            <v/>
          </cell>
          <cell r="D704" t="str">
            <v/>
          </cell>
          <cell r="F704">
            <v>0</v>
          </cell>
          <cell r="G704">
            <v>0</v>
          </cell>
        </row>
        <row r="705">
          <cell r="A705" t="str">
            <v/>
          </cell>
          <cell r="B705" t="str">
            <v/>
          </cell>
          <cell r="D705" t="str">
            <v/>
          </cell>
          <cell r="F705">
            <v>0</v>
          </cell>
          <cell r="G705">
            <v>0</v>
          </cell>
        </row>
        <row r="706">
          <cell r="A706" t="str">
            <v/>
          </cell>
          <cell r="B706" t="str">
            <v/>
          </cell>
          <cell r="D706" t="str">
            <v/>
          </cell>
          <cell r="F706">
            <v>0</v>
          </cell>
          <cell r="G706">
            <v>0</v>
          </cell>
        </row>
        <row r="707">
          <cell r="A707" t="str">
            <v/>
          </cell>
          <cell r="B707" t="str">
            <v/>
          </cell>
          <cell r="D707" t="str">
            <v/>
          </cell>
          <cell r="F707">
            <v>0</v>
          </cell>
          <cell r="G707">
            <v>0</v>
          </cell>
        </row>
        <row r="708">
          <cell r="A708" t="str">
            <v/>
          </cell>
          <cell r="B708" t="str">
            <v/>
          </cell>
          <cell r="D708" t="str">
            <v/>
          </cell>
          <cell r="F708">
            <v>0</v>
          </cell>
          <cell r="G708">
            <v>0</v>
          </cell>
        </row>
        <row r="709">
          <cell r="A709" t="str">
            <v/>
          </cell>
          <cell r="B709" t="str">
            <v/>
          </cell>
          <cell r="D709" t="str">
            <v/>
          </cell>
          <cell r="F709">
            <v>0</v>
          </cell>
          <cell r="G709">
            <v>0</v>
          </cell>
        </row>
        <row r="710">
          <cell r="A710" t="str">
            <v/>
          </cell>
          <cell r="B710" t="str">
            <v/>
          </cell>
          <cell r="D710" t="str">
            <v/>
          </cell>
          <cell r="F710">
            <v>0</v>
          </cell>
          <cell r="G710">
            <v>0</v>
          </cell>
        </row>
        <row r="711">
          <cell r="A711" t="str">
            <v/>
          </cell>
          <cell r="B711" t="str">
            <v/>
          </cell>
          <cell r="D711" t="str">
            <v/>
          </cell>
          <cell r="F711">
            <v>0</v>
          </cell>
          <cell r="G711">
            <v>0</v>
          </cell>
        </row>
        <row r="712">
          <cell r="A712" t="str">
            <v/>
          </cell>
          <cell r="B712" t="str">
            <v/>
          </cell>
          <cell r="D712" t="str">
            <v/>
          </cell>
          <cell r="F712">
            <v>0</v>
          </cell>
          <cell r="G712">
            <v>0</v>
          </cell>
        </row>
        <row r="713">
          <cell r="A713" t="str">
            <v/>
          </cell>
          <cell r="B713" t="str">
            <v/>
          </cell>
          <cell r="D713" t="str">
            <v/>
          </cell>
          <cell r="F713">
            <v>0</v>
          </cell>
          <cell r="G713">
            <v>0</v>
          </cell>
        </row>
        <row r="714">
          <cell r="A714" t="str">
            <v/>
          </cell>
          <cell r="B714" t="str">
            <v/>
          </cell>
          <cell r="D714" t="str">
            <v/>
          </cell>
          <cell r="F714">
            <v>0</v>
          </cell>
          <cell r="G714">
            <v>0</v>
          </cell>
        </row>
        <row r="715">
          <cell r="A715" t="str">
            <v/>
          </cell>
          <cell r="B715" t="str">
            <v/>
          </cell>
          <cell r="D715" t="str">
            <v/>
          </cell>
          <cell r="F715">
            <v>0</v>
          </cell>
          <cell r="G715">
            <v>0</v>
          </cell>
        </row>
        <row r="716">
          <cell r="F716" t="str">
            <v>Total A</v>
          </cell>
          <cell r="G716">
            <v>0</v>
          </cell>
        </row>
        <row r="717">
          <cell r="A717" t="str">
            <v>B - MANO DE OBRA</v>
          </cell>
        </row>
        <row r="718">
          <cell r="A718" t="str">
            <v/>
          </cell>
          <cell r="B718" t="str">
            <v/>
          </cell>
          <cell r="D718" t="str">
            <v/>
          </cell>
          <cell r="F718">
            <v>0</v>
          </cell>
          <cell r="G718">
            <v>0</v>
          </cell>
        </row>
        <row r="719">
          <cell r="A719" t="str">
            <v/>
          </cell>
          <cell r="B719" t="str">
            <v/>
          </cell>
          <cell r="D719" t="str">
            <v/>
          </cell>
          <cell r="F719">
            <v>0</v>
          </cell>
          <cell r="G719">
            <v>0</v>
          </cell>
        </row>
        <row r="720">
          <cell r="A720" t="str">
            <v/>
          </cell>
          <cell r="B720" t="str">
            <v/>
          </cell>
          <cell r="D720" t="str">
            <v/>
          </cell>
          <cell r="F720">
            <v>0</v>
          </cell>
          <cell r="G720">
            <v>0</v>
          </cell>
        </row>
        <row r="721">
          <cell r="A721" t="str">
            <v/>
          </cell>
          <cell r="B721" t="str">
            <v/>
          </cell>
          <cell r="D721" t="str">
            <v/>
          </cell>
          <cell r="F721">
            <v>0</v>
          </cell>
          <cell r="G721">
            <v>0</v>
          </cell>
        </row>
        <row r="722">
          <cell r="A722" t="str">
            <v/>
          </cell>
          <cell r="B722" t="str">
            <v/>
          </cell>
          <cell r="D722" t="str">
            <v/>
          </cell>
          <cell r="F722">
            <v>0</v>
          </cell>
          <cell r="G722">
            <v>0</v>
          </cell>
        </row>
        <row r="723">
          <cell r="A723" t="str">
            <v/>
          </cell>
          <cell r="B723" t="str">
            <v/>
          </cell>
          <cell r="D723" t="str">
            <v/>
          </cell>
          <cell r="F723">
            <v>0</v>
          </cell>
          <cell r="G723">
            <v>0</v>
          </cell>
        </row>
        <row r="724">
          <cell r="A724" t="str">
            <v/>
          </cell>
          <cell r="B724" t="str">
            <v/>
          </cell>
          <cell r="D724" t="str">
            <v/>
          </cell>
          <cell r="F724">
            <v>0</v>
          </cell>
          <cell r="G724">
            <v>0</v>
          </cell>
        </row>
        <row r="725">
          <cell r="A725" t="str">
            <v/>
          </cell>
          <cell r="B725" t="str">
            <v/>
          </cell>
          <cell r="D725" t="str">
            <v/>
          </cell>
          <cell r="F725">
            <v>0</v>
          </cell>
          <cell r="G725">
            <v>0</v>
          </cell>
        </row>
        <row r="726">
          <cell r="F726" t="str">
            <v>Total B</v>
          </cell>
          <cell r="G726">
            <v>0</v>
          </cell>
        </row>
        <row r="727">
          <cell r="A727" t="str">
            <v>C - EQUIPOS</v>
          </cell>
        </row>
        <row r="728">
          <cell r="A728" t="str">
            <v/>
          </cell>
          <cell r="B728" t="str">
            <v/>
          </cell>
          <cell r="D728" t="str">
            <v/>
          </cell>
          <cell r="F728">
            <v>0</v>
          </cell>
          <cell r="G728">
            <v>0</v>
          </cell>
        </row>
        <row r="729">
          <cell r="A729" t="str">
            <v/>
          </cell>
          <cell r="B729" t="str">
            <v/>
          </cell>
          <cell r="D729" t="str">
            <v/>
          </cell>
          <cell r="F729">
            <v>0</v>
          </cell>
          <cell r="G729">
            <v>0</v>
          </cell>
        </row>
        <row r="730">
          <cell r="A730" t="str">
            <v/>
          </cell>
          <cell r="B730" t="str">
            <v/>
          </cell>
          <cell r="D730" t="str">
            <v/>
          </cell>
          <cell r="F730">
            <v>0</v>
          </cell>
          <cell r="G730">
            <v>0</v>
          </cell>
        </row>
        <row r="731">
          <cell r="A731" t="str">
            <v/>
          </cell>
          <cell r="B731" t="str">
            <v/>
          </cell>
          <cell r="D731" t="str">
            <v/>
          </cell>
          <cell r="F731">
            <v>0</v>
          </cell>
          <cell r="G731">
            <v>0</v>
          </cell>
        </row>
        <row r="732">
          <cell r="A732" t="str">
            <v/>
          </cell>
          <cell r="B732" t="str">
            <v/>
          </cell>
          <cell r="D732" t="str">
            <v/>
          </cell>
          <cell r="F732">
            <v>0</v>
          </cell>
          <cell r="G732">
            <v>0</v>
          </cell>
        </row>
        <row r="733">
          <cell r="A733" t="str">
            <v/>
          </cell>
          <cell r="B733" t="str">
            <v/>
          </cell>
          <cell r="D733" t="str">
            <v/>
          </cell>
          <cell r="F733">
            <v>0</v>
          </cell>
          <cell r="G733">
            <v>0</v>
          </cell>
        </row>
        <row r="734">
          <cell r="A734" t="str">
            <v/>
          </cell>
          <cell r="B734" t="str">
            <v/>
          </cell>
          <cell r="D734" t="str">
            <v/>
          </cell>
          <cell r="F734">
            <v>0</v>
          </cell>
          <cell r="G734">
            <v>0</v>
          </cell>
        </row>
        <row r="735">
          <cell r="A735" t="str">
            <v/>
          </cell>
          <cell r="B735" t="str">
            <v/>
          </cell>
          <cell r="D735" t="str">
            <v/>
          </cell>
          <cell r="F735">
            <v>0</v>
          </cell>
          <cell r="G735">
            <v>0</v>
          </cell>
        </row>
        <row r="736">
          <cell r="A736" t="str">
            <v/>
          </cell>
          <cell r="B736" t="str">
            <v/>
          </cell>
          <cell r="D736" t="str">
            <v/>
          </cell>
          <cell r="F736">
            <v>0</v>
          </cell>
          <cell r="G736">
            <v>0</v>
          </cell>
        </row>
        <row r="737">
          <cell r="A737" t="str">
            <v/>
          </cell>
          <cell r="B737" t="str">
            <v/>
          </cell>
          <cell r="D737" t="str">
            <v/>
          </cell>
          <cell r="F737">
            <v>0</v>
          </cell>
          <cell r="G737">
            <v>0</v>
          </cell>
        </row>
        <row r="738">
          <cell r="F738" t="str">
            <v>Total C</v>
          </cell>
          <cell r="G738">
            <v>0</v>
          </cell>
        </row>
        <row r="740">
          <cell r="A740" t="str">
            <v/>
          </cell>
          <cell r="B740" t="str">
            <v/>
          </cell>
          <cell r="D740" t="str">
            <v>COSTO NETO</v>
          </cell>
          <cell r="F740" t="str">
            <v>Total D=A+B+C</v>
          </cell>
          <cell r="G740">
            <v>0</v>
          </cell>
        </row>
        <row r="742">
          <cell r="A742" t="str">
            <v>ANALISIS DE PRECIOS</v>
          </cell>
        </row>
        <row r="743">
          <cell r="A743" t="str">
            <v>COMITENTE:</v>
          </cell>
          <cell r="B743" t="str">
            <v>INSTITUTO PROVINCIAL DE LA VIVIENDA</v>
          </cell>
        </row>
        <row r="744">
          <cell r="A744" t="str">
            <v>CONTRATISTA:</v>
          </cell>
          <cell r="B744">
            <v>0</v>
          </cell>
        </row>
        <row r="745">
          <cell r="A745" t="str">
            <v>OBRA:</v>
          </cell>
          <cell r="B745">
            <v>0</v>
          </cell>
          <cell r="F745" t="str">
            <v>PRECIOS A:</v>
          </cell>
          <cell r="G745">
            <v>0</v>
          </cell>
        </row>
        <row r="746">
          <cell r="A746" t="str">
            <v>UBICACIÓN:</v>
          </cell>
          <cell r="B746">
            <v>0</v>
          </cell>
        </row>
        <row r="747">
          <cell r="A747" t="str">
            <v>RUBRO:</v>
          </cell>
          <cell r="C747">
            <v>0</v>
          </cell>
        </row>
        <row r="748">
          <cell r="A748" t="str">
            <v>ITEM:</v>
          </cell>
          <cell r="B748" t="str">
            <v/>
          </cell>
          <cell r="C748" t="str">
            <v/>
          </cell>
          <cell r="F748" t="str">
            <v>UNIDAD:</v>
          </cell>
          <cell r="G748" t="str">
            <v/>
          </cell>
        </row>
        <row r="750">
          <cell r="A750" t="str">
            <v>DATOS REDETERMINACION</v>
          </cell>
          <cell r="C750" t="str">
            <v>DESIGNACION</v>
          </cell>
          <cell r="D750" t="str">
            <v>U</v>
          </cell>
          <cell r="E750" t="str">
            <v>Cantidad</v>
          </cell>
          <cell r="F750" t="str">
            <v>$ Unitarios</v>
          </cell>
          <cell r="G750" t="str">
            <v>$ Parcial</v>
          </cell>
        </row>
        <row r="751">
          <cell r="A751" t="str">
            <v>CÓDIGO</v>
          </cell>
          <cell r="B751" t="str">
            <v>DESCRIPCIÓN</v>
          </cell>
        </row>
        <row r="752">
          <cell r="A752" t="str">
            <v>A - MATERIALES</v>
          </cell>
        </row>
        <row r="753">
          <cell r="A753" t="str">
            <v/>
          </cell>
          <cell r="B753" t="str">
            <v/>
          </cell>
          <cell r="D753" t="str">
            <v/>
          </cell>
          <cell r="F753">
            <v>0</v>
          </cell>
          <cell r="G753">
            <v>0</v>
          </cell>
        </row>
        <row r="754">
          <cell r="A754" t="str">
            <v/>
          </cell>
          <cell r="B754" t="str">
            <v/>
          </cell>
          <cell r="D754" t="str">
            <v/>
          </cell>
          <cell r="F754">
            <v>0</v>
          </cell>
          <cell r="G754">
            <v>0</v>
          </cell>
        </row>
        <row r="755">
          <cell r="A755" t="str">
            <v/>
          </cell>
          <cell r="B755" t="str">
            <v/>
          </cell>
          <cell r="D755" t="str">
            <v/>
          </cell>
          <cell r="F755">
            <v>0</v>
          </cell>
          <cell r="G755">
            <v>0</v>
          </cell>
        </row>
        <row r="756">
          <cell r="A756" t="str">
            <v/>
          </cell>
          <cell r="B756" t="str">
            <v/>
          </cell>
          <cell r="D756" t="str">
            <v/>
          </cell>
          <cell r="F756">
            <v>0</v>
          </cell>
          <cell r="G756">
            <v>0</v>
          </cell>
        </row>
        <row r="757">
          <cell r="A757" t="str">
            <v/>
          </cell>
          <cell r="B757" t="str">
            <v/>
          </cell>
          <cell r="D757" t="str">
            <v/>
          </cell>
          <cell r="F757">
            <v>0</v>
          </cell>
          <cell r="G757">
            <v>0</v>
          </cell>
        </row>
        <row r="758">
          <cell r="A758" t="str">
            <v/>
          </cell>
          <cell r="B758" t="str">
            <v/>
          </cell>
          <cell r="D758" t="str">
            <v/>
          </cell>
          <cell r="F758">
            <v>0</v>
          </cell>
          <cell r="G758">
            <v>0</v>
          </cell>
        </row>
        <row r="759">
          <cell r="A759" t="str">
            <v/>
          </cell>
          <cell r="B759" t="str">
            <v/>
          </cell>
          <cell r="D759" t="str">
            <v/>
          </cell>
          <cell r="F759">
            <v>0</v>
          </cell>
          <cell r="G759">
            <v>0</v>
          </cell>
        </row>
        <row r="760">
          <cell r="A760" t="str">
            <v/>
          </cell>
          <cell r="B760" t="str">
            <v/>
          </cell>
          <cell r="D760" t="str">
            <v/>
          </cell>
          <cell r="F760">
            <v>0</v>
          </cell>
          <cell r="G760">
            <v>0</v>
          </cell>
        </row>
        <row r="761">
          <cell r="A761" t="str">
            <v/>
          </cell>
          <cell r="B761" t="str">
            <v/>
          </cell>
          <cell r="D761" t="str">
            <v/>
          </cell>
          <cell r="F761">
            <v>0</v>
          </cell>
          <cell r="G761">
            <v>0</v>
          </cell>
        </row>
        <row r="762">
          <cell r="A762" t="str">
            <v/>
          </cell>
          <cell r="B762" t="str">
            <v/>
          </cell>
          <cell r="D762" t="str">
            <v/>
          </cell>
          <cell r="F762">
            <v>0</v>
          </cell>
          <cell r="G762">
            <v>0</v>
          </cell>
        </row>
        <row r="763">
          <cell r="A763" t="str">
            <v/>
          </cell>
          <cell r="B763" t="str">
            <v/>
          </cell>
          <cell r="D763" t="str">
            <v/>
          </cell>
          <cell r="F763">
            <v>0</v>
          </cell>
          <cell r="G763">
            <v>0</v>
          </cell>
        </row>
        <row r="764">
          <cell r="A764" t="str">
            <v/>
          </cell>
          <cell r="B764" t="str">
            <v/>
          </cell>
          <cell r="D764" t="str">
            <v/>
          </cell>
          <cell r="F764">
            <v>0</v>
          </cell>
          <cell r="G764">
            <v>0</v>
          </cell>
        </row>
        <row r="765">
          <cell r="A765" t="str">
            <v/>
          </cell>
          <cell r="B765" t="str">
            <v/>
          </cell>
          <cell r="D765" t="str">
            <v/>
          </cell>
          <cell r="F765">
            <v>0</v>
          </cell>
          <cell r="G765">
            <v>0</v>
          </cell>
        </row>
        <row r="766">
          <cell r="A766" t="str">
            <v/>
          </cell>
          <cell r="B766" t="str">
            <v/>
          </cell>
          <cell r="D766" t="str">
            <v/>
          </cell>
          <cell r="F766">
            <v>0</v>
          </cell>
          <cell r="G766">
            <v>0</v>
          </cell>
        </row>
        <row r="767">
          <cell r="A767" t="str">
            <v/>
          </cell>
          <cell r="B767" t="str">
            <v/>
          </cell>
          <cell r="D767" t="str">
            <v/>
          </cell>
          <cell r="F767">
            <v>0</v>
          </cell>
          <cell r="G767">
            <v>0</v>
          </cell>
        </row>
        <row r="768">
          <cell r="A768" t="str">
            <v/>
          </cell>
          <cell r="B768" t="str">
            <v/>
          </cell>
          <cell r="D768" t="str">
            <v/>
          </cell>
          <cell r="F768">
            <v>0</v>
          </cell>
          <cell r="G768">
            <v>0</v>
          </cell>
        </row>
        <row r="769">
          <cell r="A769" t="str">
            <v/>
          </cell>
          <cell r="B769" t="str">
            <v/>
          </cell>
          <cell r="D769" t="str">
            <v/>
          </cell>
          <cell r="F769">
            <v>0</v>
          </cell>
          <cell r="G769">
            <v>0</v>
          </cell>
        </row>
        <row r="770">
          <cell r="A770" t="str">
            <v/>
          </cell>
          <cell r="B770" t="str">
            <v/>
          </cell>
          <cell r="D770" t="str">
            <v/>
          </cell>
          <cell r="F770">
            <v>0</v>
          </cell>
          <cell r="G770">
            <v>0</v>
          </cell>
        </row>
        <row r="771">
          <cell r="A771" t="str">
            <v/>
          </cell>
          <cell r="B771" t="str">
            <v/>
          </cell>
          <cell r="D771" t="str">
            <v/>
          </cell>
          <cell r="F771">
            <v>0</v>
          </cell>
          <cell r="G771">
            <v>0</v>
          </cell>
        </row>
        <row r="772">
          <cell r="A772" t="str">
            <v/>
          </cell>
          <cell r="B772" t="str">
            <v/>
          </cell>
          <cell r="D772" t="str">
            <v/>
          </cell>
          <cell r="F772">
            <v>0</v>
          </cell>
          <cell r="G772">
            <v>0</v>
          </cell>
        </row>
        <row r="773">
          <cell r="F773" t="str">
            <v>Total A</v>
          </cell>
          <cell r="G773">
            <v>0</v>
          </cell>
        </row>
        <row r="774">
          <cell r="A774" t="str">
            <v>B - MANO DE OBRA</v>
          </cell>
        </row>
        <row r="775">
          <cell r="A775" t="str">
            <v/>
          </cell>
          <cell r="B775" t="str">
            <v/>
          </cell>
          <cell r="D775" t="str">
            <v/>
          </cell>
          <cell r="F775">
            <v>0</v>
          </cell>
          <cell r="G775">
            <v>0</v>
          </cell>
        </row>
        <row r="776">
          <cell r="A776" t="str">
            <v/>
          </cell>
          <cell r="B776" t="str">
            <v/>
          </cell>
          <cell r="D776" t="str">
            <v/>
          </cell>
          <cell r="F776">
            <v>0</v>
          </cell>
          <cell r="G776">
            <v>0</v>
          </cell>
        </row>
        <row r="777">
          <cell r="A777" t="str">
            <v/>
          </cell>
          <cell r="B777" t="str">
            <v/>
          </cell>
          <cell r="D777" t="str">
            <v/>
          </cell>
          <cell r="F777">
            <v>0</v>
          </cell>
          <cell r="G777">
            <v>0</v>
          </cell>
        </row>
        <row r="778">
          <cell r="A778" t="str">
            <v/>
          </cell>
          <cell r="B778" t="str">
            <v/>
          </cell>
          <cell r="D778" t="str">
            <v/>
          </cell>
          <cell r="F778">
            <v>0</v>
          </cell>
          <cell r="G778">
            <v>0</v>
          </cell>
        </row>
        <row r="779">
          <cell r="A779" t="str">
            <v/>
          </cell>
          <cell r="B779" t="str">
            <v/>
          </cell>
          <cell r="D779" t="str">
            <v/>
          </cell>
          <cell r="F779">
            <v>0</v>
          </cell>
          <cell r="G779">
            <v>0</v>
          </cell>
        </row>
        <row r="780">
          <cell r="A780" t="str">
            <v/>
          </cell>
          <cell r="B780" t="str">
            <v/>
          </cell>
          <cell r="D780" t="str">
            <v/>
          </cell>
          <cell r="F780">
            <v>0</v>
          </cell>
          <cell r="G780">
            <v>0</v>
          </cell>
        </row>
        <row r="781">
          <cell r="A781" t="str">
            <v/>
          </cell>
          <cell r="B781" t="str">
            <v/>
          </cell>
          <cell r="D781" t="str">
            <v/>
          </cell>
          <cell r="F781">
            <v>0</v>
          </cell>
          <cell r="G781">
            <v>0</v>
          </cell>
        </row>
        <row r="782">
          <cell r="A782" t="str">
            <v/>
          </cell>
          <cell r="B782" t="str">
            <v/>
          </cell>
          <cell r="D782" t="str">
            <v/>
          </cell>
          <cell r="F782">
            <v>0</v>
          </cell>
          <cell r="G782">
            <v>0</v>
          </cell>
        </row>
        <row r="783">
          <cell r="F783" t="str">
            <v>Total B</v>
          </cell>
          <cell r="G783">
            <v>0</v>
          </cell>
        </row>
        <row r="784">
          <cell r="A784" t="str">
            <v>C - EQUIPOS</v>
          </cell>
        </row>
        <row r="785">
          <cell r="A785" t="str">
            <v/>
          </cell>
          <cell r="B785" t="str">
            <v/>
          </cell>
          <cell r="D785" t="str">
            <v/>
          </cell>
          <cell r="F785">
            <v>0</v>
          </cell>
          <cell r="G785">
            <v>0</v>
          </cell>
        </row>
        <row r="786">
          <cell r="A786" t="str">
            <v/>
          </cell>
          <cell r="B786" t="str">
            <v/>
          </cell>
          <cell r="D786" t="str">
            <v/>
          </cell>
          <cell r="F786">
            <v>0</v>
          </cell>
          <cell r="G786">
            <v>0</v>
          </cell>
        </row>
        <row r="787">
          <cell r="A787" t="str">
            <v/>
          </cell>
          <cell r="B787" t="str">
            <v/>
          </cell>
          <cell r="D787" t="str">
            <v/>
          </cell>
          <cell r="F787">
            <v>0</v>
          </cell>
          <cell r="G787">
            <v>0</v>
          </cell>
        </row>
        <row r="788">
          <cell r="A788" t="str">
            <v/>
          </cell>
          <cell r="B788" t="str">
            <v/>
          </cell>
          <cell r="D788" t="str">
            <v/>
          </cell>
          <cell r="F788">
            <v>0</v>
          </cell>
          <cell r="G788">
            <v>0</v>
          </cell>
        </row>
        <row r="789">
          <cell r="A789" t="str">
            <v/>
          </cell>
          <cell r="B789" t="str">
            <v/>
          </cell>
          <cell r="D789" t="str">
            <v/>
          </cell>
          <cell r="F789">
            <v>0</v>
          </cell>
          <cell r="G789">
            <v>0</v>
          </cell>
        </row>
        <row r="790">
          <cell r="A790" t="str">
            <v/>
          </cell>
          <cell r="B790" t="str">
            <v/>
          </cell>
          <cell r="D790" t="str">
            <v/>
          </cell>
          <cell r="F790">
            <v>0</v>
          </cell>
          <cell r="G790">
            <v>0</v>
          </cell>
        </row>
        <row r="791">
          <cell r="A791" t="str">
            <v/>
          </cell>
          <cell r="B791" t="str">
            <v/>
          </cell>
          <cell r="D791" t="str">
            <v/>
          </cell>
          <cell r="F791">
            <v>0</v>
          </cell>
          <cell r="G791">
            <v>0</v>
          </cell>
        </row>
        <row r="792">
          <cell r="A792" t="str">
            <v/>
          </cell>
          <cell r="B792" t="str">
            <v/>
          </cell>
          <cell r="D792" t="str">
            <v/>
          </cell>
          <cell r="F792">
            <v>0</v>
          </cell>
          <cell r="G792">
            <v>0</v>
          </cell>
        </row>
        <row r="793">
          <cell r="A793" t="str">
            <v/>
          </cell>
          <cell r="B793" t="str">
            <v/>
          </cell>
          <cell r="D793" t="str">
            <v/>
          </cell>
          <cell r="F793">
            <v>0</v>
          </cell>
          <cell r="G793">
            <v>0</v>
          </cell>
        </row>
        <row r="794">
          <cell r="A794" t="str">
            <v/>
          </cell>
          <cell r="B794" t="str">
            <v/>
          </cell>
          <cell r="D794" t="str">
            <v/>
          </cell>
          <cell r="F794">
            <v>0</v>
          </cell>
          <cell r="G794">
            <v>0</v>
          </cell>
        </row>
        <row r="795">
          <cell r="F795" t="str">
            <v>Total C</v>
          </cell>
          <cell r="G795">
            <v>0</v>
          </cell>
        </row>
        <row r="797">
          <cell r="A797" t="str">
            <v/>
          </cell>
          <cell r="B797" t="str">
            <v/>
          </cell>
          <cell r="D797" t="str">
            <v>COSTO NETO</v>
          </cell>
          <cell r="F797" t="str">
            <v>Total D=A+B+C</v>
          </cell>
          <cell r="G797">
            <v>0</v>
          </cell>
        </row>
        <row r="799">
          <cell r="A799" t="str">
            <v>ANALISIS DE PRECIOS</v>
          </cell>
        </row>
        <row r="800">
          <cell r="A800" t="str">
            <v>COMITENTE:</v>
          </cell>
          <cell r="B800" t="str">
            <v>INSTITUTO PROVINCIAL DE LA VIVIENDA</v>
          </cell>
        </row>
        <row r="801">
          <cell r="A801" t="str">
            <v>CONTRATISTA:</v>
          </cell>
          <cell r="B801">
            <v>0</v>
          </cell>
        </row>
        <row r="802">
          <cell r="A802" t="str">
            <v>OBRA:</v>
          </cell>
          <cell r="B802">
            <v>0</v>
          </cell>
          <cell r="F802" t="str">
            <v>PRECIOS A:</v>
          </cell>
          <cell r="G802">
            <v>0</v>
          </cell>
        </row>
        <row r="803">
          <cell r="A803" t="str">
            <v>UBICACIÓN:</v>
          </cell>
          <cell r="B803">
            <v>0</v>
          </cell>
        </row>
        <row r="804">
          <cell r="A804" t="str">
            <v>RUBRO:</v>
          </cell>
          <cell r="C804">
            <v>0</v>
          </cell>
        </row>
        <row r="805">
          <cell r="A805" t="str">
            <v>ITEM:</v>
          </cell>
          <cell r="B805" t="str">
            <v/>
          </cell>
          <cell r="C805" t="str">
            <v/>
          </cell>
          <cell r="F805" t="str">
            <v>UNIDAD:</v>
          </cell>
          <cell r="G805" t="str">
            <v/>
          </cell>
        </row>
        <row r="807">
          <cell r="A807" t="str">
            <v>DATOS REDETERMINACION</v>
          </cell>
          <cell r="C807" t="str">
            <v>DESIGNACION</v>
          </cell>
          <cell r="D807" t="str">
            <v>U</v>
          </cell>
          <cell r="E807" t="str">
            <v>Cantidad</v>
          </cell>
          <cell r="F807" t="str">
            <v>$ Unitarios</v>
          </cell>
          <cell r="G807" t="str">
            <v>$ Parcial</v>
          </cell>
        </row>
        <row r="808">
          <cell r="A808" t="str">
            <v>CÓDIGO</v>
          </cell>
          <cell r="B808" t="str">
            <v>DESCRIPCIÓN</v>
          </cell>
        </row>
        <row r="809">
          <cell r="A809" t="str">
            <v>A - MATERIALES</v>
          </cell>
        </row>
        <row r="810">
          <cell r="A810" t="str">
            <v/>
          </cell>
          <cell r="B810" t="str">
            <v/>
          </cell>
          <cell r="D810" t="str">
            <v/>
          </cell>
          <cell r="F810">
            <v>0</v>
          </cell>
          <cell r="G810">
            <v>0</v>
          </cell>
        </row>
        <row r="811">
          <cell r="A811" t="str">
            <v/>
          </cell>
          <cell r="B811" t="str">
            <v/>
          </cell>
          <cell r="D811" t="str">
            <v/>
          </cell>
          <cell r="F811">
            <v>0</v>
          </cell>
          <cell r="G811">
            <v>0</v>
          </cell>
        </row>
        <row r="812">
          <cell r="A812" t="str">
            <v/>
          </cell>
          <cell r="B812" t="str">
            <v/>
          </cell>
          <cell r="D812" t="str">
            <v/>
          </cell>
          <cell r="F812">
            <v>0</v>
          </cell>
          <cell r="G812">
            <v>0</v>
          </cell>
        </row>
        <row r="813">
          <cell r="A813" t="str">
            <v/>
          </cell>
          <cell r="B813" t="str">
            <v/>
          </cell>
          <cell r="D813" t="str">
            <v/>
          </cell>
          <cell r="F813">
            <v>0</v>
          </cell>
          <cell r="G813">
            <v>0</v>
          </cell>
        </row>
        <row r="814">
          <cell r="A814" t="str">
            <v/>
          </cell>
          <cell r="B814" t="str">
            <v/>
          </cell>
          <cell r="D814" t="str">
            <v/>
          </cell>
          <cell r="F814">
            <v>0</v>
          </cell>
          <cell r="G814">
            <v>0</v>
          </cell>
        </row>
        <row r="815">
          <cell r="A815" t="str">
            <v/>
          </cell>
          <cell r="B815" t="str">
            <v/>
          </cell>
          <cell r="D815" t="str">
            <v/>
          </cell>
          <cell r="F815">
            <v>0</v>
          </cell>
          <cell r="G815">
            <v>0</v>
          </cell>
        </row>
        <row r="816">
          <cell r="A816" t="str">
            <v/>
          </cell>
          <cell r="B816" t="str">
            <v/>
          </cell>
          <cell r="D816" t="str">
            <v/>
          </cell>
          <cell r="F816">
            <v>0</v>
          </cell>
          <cell r="G816">
            <v>0</v>
          </cell>
        </row>
        <row r="817">
          <cell r="A817" t="str">
            <v/>
          </cell>
          <cell r="B817" t="str">
            <v/>
          </cell>
          <cell r="D817" t="str">
            <v/>
          </cell>
          <cell r="F817">
            <v>0</v>
          </cell>
          <cell r="G817">
            <v>0</v>
          </cell>
        </row>
        <row r="818">
          <cell r="A818" t="str">
            <v/>
          </cell>
          <cell r="B818" t="str">
            <v/>
          </cell>
          <cell r="D818" t="str">
            <v/>
          </cell>
          <cell r="F818">
            <v>0</v>
          </cell>
          <cell r="G818">
            <v>0</v>
          </cell>
        </row>
        <row r="819">
          <cell r="A819" t="str">
            <v/>
          </cell>
          <cell r="B819" t="str">
            <v/>
          </cell>
          <cell r="D819" t="str">
            <v/>
          </cell>
          <cell r="F819">
            <v>0</v>
          </cell>
          <cell r="G819">
            <v>0</v>
          </cell>
        </row>
        <row r="820">
          <cell r="A820" t="str">
            <v/>
          </cell>
          <cell r="B820" t="str">
            <v/>
          </cell>
          <cell r="D820" t="str">
            <v/>
          </cell>
          <cell r="F820">
            <v>0</v>
          </cell>
          <cell r="G820">
            <v>0</v>
          </cell>
        </row>
        <row r="821">
          <cell r="A821" t="str">
            <v/>
          </cell>
          <cell r="B821" t="str">
            <v/>
          </cell>
          <cell r="D821" t="str">
            <v/>
          </cell>
          <cell r="F821">
            <v>0</v>
          </cell>
          <cell r="G821">
            <v>0</v>
          </cell>
        </row>
        <row r="822">
          <cell r="A822" t="str">
            <v/>
          </cell>
          <cell r="B822" t="str">
            <v/>
          </cell>
          <cell r="D822" t="str">
            <v/>
          </cell>
          <cell r="F822">
            <v>0</v>
          </cell>
          <cell r="G822">
            <v>0</v>
          </cell>
        </row>
        <row r="823">
          <cell r="A823" t="str">
            <v/>
          </cell>
          <cell r="B823" t="str">
            <v/>
          </cell>
          <cell r="D823" t="str">
            <v/>
          </cell>
          <cell r="F823">
            <v>0</v>
          </cell>
          <cell r="G823">
            <v>0</v>
          </cell>
        </row>
        <row r="824">
          <cell r="A824" t="str">
            <v/>
          </cell>
          <cell r="B824" t="str">
            <v/>
          </cell>
          <cell r="D824" t="str">
            <v/>
          </cell>
          <cell r="F824">
            <v>0</v>
          </cell>
          <cell r="G824">
            <v>0</v>
          </cell>
        </row>
        <row r="825">
          <cell r="A825" t="str">
            <v/>
          </cell>
          <cell r="B825" t="str">
            <v/>
          </cell>
          <cell r="D825" t="str">
            <v/>
          </cell>
          <cell r="F825">
            <v>0</v>
          </cell>
          <cell r="G825">
            <v>0</v>
          </cell>
        </row>
        <row r="826">
          <cell r="A826" t="str">
            <v/>
          </cell>
          <cell r="B826" t="str">
            <v/>
          </cell>
          <cell r="D826" t="str">
            <v/>
          </cell>
          <cell r="F826">
            <v>0</v>
          </cell>
          <cell r="G826">
            <v>0</v>
          </cell>
        </row>
        <row r="827">
          <cell r="A827" t="str">
            <v/>
          </cell>
          <cell r="B827" t="str">
            <v/>
          </cell>
          <cell r="D827" t="str">
            <v/>
          </cell>
          <cell r="F827">
            <v>0</v>
          </cell>
          <cell r="G827">
            <v>0</v>
          </cell>
        </row>
        <row r="828">
          <cell r="A828" t="str">
            <v/>
          </cell>
          <cell r="B828" t="str">
            <v/>
          </cell>
          <cell r="D828" t="str">
            <v/>
          </cell>
          <cell r="F828">
            <v>0</v>
          </cell>
          <cell r="G828">
            <v>0</v>
          </cell>
        </row>
        <row r="829">
          <cell r="A829" t="str">
            <v/>
          </cell>
          <cell r="B829" t="str">
            <v/>
          </cell>
          <cell r="D829" t="str">
            <v/>
          </cell>
          <cell r="F829">
            <v>0</v>
          </cell>
          <cell r="G829">
            <v>0</v>
          </cell>
        </row>
        <row r="830">
          <cell r="F830" t="str">
            <v>Total A</v>
          </cell>
          <cell r="G830">
            <v>0</v>
          </cell>
        </row>
        <row r="831">
          <cell r="A831" t="str">
            <v>B - MANO DE OBRA</v>
          </cell>
        </row>
        <row r="832">
          <cell r="A832" t="str">
            <v/>
          </cell>
          <cell r="B832" t="str">
            <v/>
          </cell>
          <cell r="D832" t="str">
            <v/>
          </cell>
          <cell r="F832">
            <v>0</v>
          </cell>
          <cell r="G832">
            <v>0</v>
          </cell>
        </row>
        <row r="833">
          <cell r="A833" t="str">
            <v/>
          </cell>
          <cell r="B833" t="str">
            <v/>
          </cell>
          <cell r="D833" t="str">
            <v/>
          </cell>
          <cell r="F833">
            <v>0</v>
          </cell>
          <cell r="G833">
            <v>0</v>
          </cell>
        </row>
        <row r="834">
          <cell r="A834" t="str">
            <v/>
          </cell>
          <cell r="B834" t="str">
            <v/>
          </cell>
          <cell r="D834" t="str">
            <v/>
          </cell>
          <cell r="F834">
            <v>0</v>
          </cell>
          <cell r="G834">
            <v>0</v>
          </cell>
        </row>
        <row r="835">
          <cell r="A835" t="str">
            <v/>
          </cell>
          <cell r="B835" t="str">
            <v/>
          </cell>
          <cell r="D835" t="str">
            <v/>
          </cell>
          <cell r="F835">
            <v>0</v>
          </cell>
          <cell r="G835">
            <v>0</v>
          </cell>
        </row>
        <row r="836">
          <cell r="A836" t="str">
            <v/>
          </cell>
          <cell r="B836" t="str">
            <v/>
          </cell>
          <cell r="D836" t="str">
            <v/>
          </cell>
          <cell r="F836">
            <v>0</v>
          </cell>
          <cell r="G836">
            <v>0</v>
          </cell>
        </row>
        <row r="837">
          <cell r="A837" t="str">
            <v/>
          </cell>
          <cell r="B837" t="str">
            <v/>
          </cell>
          <cell r="D837" t="str">
            <v/>
          </cell>
          <cell r="F837">
            <v>0</v>
          </cell>
          <cell r="G837">
            <v>0</v>
          </cell>
        </row>
        <row r="838">
          <cell r="A838" t="str">
            <v/>
          </cell>
          <cell r="B838" t="str">
            <v/>
          </cell>
          <cell r="D838" t="str">
            <v/>
          </cell>
          <cell r="F838">
            <v>0</v>
          </cell>
          <cell r="G838">
            <v>0</v>
          </cell>
        </row>
        <row r="839">
          <cell r="A839" t="str">
            <v/>
          </cell>
          <cell r="B839" t="str">
            <v/>
          </cell>
          <cell r="D839" t="str">
            <v/>
          </cell>
          <cell r="F839">
            <v>0</v>
          </cell>
          <cell r="G839">
            <v>0</v>
          </cell>
        </row>
        <row r="840">
          <cell r="F840" t="str">
            <v>Total B</v>
          </cell>
          <cell r="G840">
            <v>0</v>
          </cell>
        </row>
        <row r="841">
          <cell r="A841" t="str">
            <v>C - EQUIPOS</v>
          </cell>
        </row>
        <row r="842">
          <cell r="A842" t="str">
            <v/>
          </cell>
          <cell r="B842" t="str">
            <v/>
          </cell>
          <cell r="D842" t="str">
            <v/>
          </cell>
          <cell r="F842">
            <v>0</v>
          </cell>
          <cell r="G842">
            <v>0</v>
          </cell>
        </row>
        <row r="843">
          <cell r="A843" t="str">
            <v/>
          </cell>
          <cell r="B843" t="str">
            <v/>
          </cell>
          <cell r="D843" t="str">
            <v/>
          </cell>
          <cell r="F843">
            <v>0</v>
          </cell>
          <cell r="G843">
            <v>0</v>
          </cell>
        </row>
        <row r="844">
          <cell r="A844" t="str">
            <v/>
          </cell>
          <cell r="B844" t="str">
            <v/>
          </cell>
          <cell r="D844" t="str">
            <v/>
          </cell>
          <cell r="F844">
            <v>0</v>
          </cell>
          <cell r="G844">
            <v>0</v>
          </cell>
        </row>
        <row r="845">
          <cell r="A845" t="str">
            <v/>
          </cell>
          <cell r="B845" t="str">
            <v/>
          </cell>
          <cell r="D845" t="str">
            <v/>
          </cell>
          <cell r="F845">
            <v>0</v>
          </cell>
          <cell r="G845">
            <v>0</v>
          </cell>
        </row>
        <row r="846">
          <cell r="A846" t="str">
            <v/>
          </cell>
          <cell r="B846" t="str">
            <v/>
          </cell>
          <cell r="D846" t="str">
            <v/>
          </cell>
          <cell r="F846">
            <v>0</v>
          </cell>
          <cell r="G846">
            <v>0</v>
          </cell>
        </row>
        <row r="847">
          <cell r="A847" t="str">
            <v/>
          </cell>
          <cell r="B847" t="str">
            <v/>
          </cell>
          <cell r="D847" t="str">
            <v/>
          </cell>
          <cell r="F847">
            <v>0</v>
          </cell>
          <cell r="G847">
            <v>0</v>
          </cell>
        </row>
        <row r="848">
          <cell r="A848" t="str">
            <v/>
          </cell>
          <cell r="B848" t="str">
            <v/>
          </cell>
          <cell r="D848" t="str">
            <v/>
          </cell>
          <cell r="F848">
            <v>0</v>
          </cell>
          <cell r="G848">
            <v>0</v>
          </cell>
        </row>
        <row r="849">
          <cell r="A849" t="str">
            <v/>
          </cell>
          <cell r="B849" t="str">
            <v/>
          </cell>
          <cell r="D849" t="str">
            <v/>
          </cell>
          <cell r="F849">
            <v>0</v>
          </cell>
          <cell r="G849">
            <v>0</v>
          </cell>
        </row>
        <row r="850">
          <cell r="A850" t="str">
            <v/>
          </cell>
          <cell r="B850" t="str">
            <v/>
          </cell>
          <cell r="D850" t="str">
            <v/>
          </cell>
          <cell r="F850">
            <v>0</v>
          </cell>
          <cell r="G850">
            <v>0</v>
          </cell>
        </row>
        <row r="851">
          <cell r="A851" t="str">
            <v/>
          </cell>
          <cell r="B851" t="str">
            <v/>
          </cell>
          <cell r="D851" t="str">
            <v/>
          </cell>
          <cell r="F851">
            <v>0</v>
          </cell>
          <cell r="G851">
            <v>0</v>
          </cell>
        </row>
        <row r="852">
          <cell r="F852" t="str">
            <v>Total C</v>
          </cell>
          <cell r="G852">
            <v>0</v>
          </cell>
        </row>
        <row r="854">
          <cell r="A854" t="str">
            <v/>
          </cell>
          <cell r="B854" t="str">
            <v/>
          </cell>
          <cell r="D854" t="str">
            <v>COSTO NETO</v>
          </cell>
          <cell r="F854" t="str">
            <v>Total D=A+B+C</v>
          </cell>
          <cell r="G854">
            <v>0</v>
          </cell>
        </row>
        <row r="856">
          <cell r="A856" t="str">
            <v>ANALISIS DE PRECIOS</v>
          </cell>
        </row>
        <row r="857">
          <cell r="A857" t="str">
            <v>COMITENTE:</v>
          </cell>
          <cell r="B857" t="str">
            <v>INSTITUTO PROVINCIAL DE LA VIVIENDA</v>
          </cell>
        </row>
        <row r="858">
          <cell r="A858" t="str">
            <v>CONTRATISTA:</v>
          </cell>
          <cell r="B858">
            <v>0</v>
          </cell>
        </row>
        <row r="859">
          <cell r="A859" t="str">
            <v>OBRA:</v>
          </cell>
          <cell r="B859">
            <v>0</v>
          </cell>
          <cell r="F859" t="str">
            <v>PRECIOS A:</v>
          </cell>
          <cell r="G859">
            <v>0</v>
          </cell>
        </row>
        <row r="860">
          <cell r="A860" t="str">
            <v>UBICACIÓN:</v>
          </cell>
          <cell r="B860">
            <v>0</v>
          </cell>
        </row>
        <row r="861">
          <cell r="A861" t="str">
            <v>RUBRO:</v>
          </cell>
          <cell r="C861">
            <v>0</v>
          </cell>
        </row>
        <row r="862">
          <cell r="A862" t="str">
            <v>ITEM:</v>
          </cell>
          <cell r="B862" t="str">
            <v/>
          </cell>
          <cell r="C862" t="str">
            <v/>
          </cell>
          <cell r="F862" t="str">
            <v>UNIDAD:</v>
          </cell>
          <cell r="G862" t="str">
            <v/>
          </cell>
        </row>
        <row r="864">
          <cell r="A864" t="str">
            <v>DATOS REDETERMINACION</v>
          </cell>
          <cell r="C864" t="str">
            <v>DESIGNACION</v>
          </cell>
          <cell r="D864" t="str">
            <v>U</v>
          </cell>
          <cell r="E864" t="str">
            <v>Cantidad</v>
          </cell>
          <cell r="F864" t="str">
            <v>$ Unitarios</v>
          </cell>
          <cell r="G864" t="str">
            <v>$ Parcial</v>
          </cell>
        </row>
        <row r="865">
          <cell r="A865" t="str">
            <v>CÓDIGO</v>
          </cell>
          <cell r="B865" t="str">
            <v>DESCRIPCIÓN</v>
          </cell>
        </row>
        <row r="866">
          <cell r="A866" t="str">
            <v>A - MATERIALES</v>
          </cell>
        </row>
        <row r="867">
          <cell r="A867" t="str">
            <v/>
          </cell>
          <cell r="B867" t="str">
            <v/>
          </cell>
          <cell r="D867" t="str">
            <v/>
          </cell>
          <cell r="F867">
            <v>0</v>
          </cell>
          <cell r="G867">
            <v>0</v>
          </cell>
        </row>
        <row r="868">
          <cell r="A868" t="str">
            <v/>
          </cell>
          <cell r="B868" t="str">
            <v/>
          </cell>
          <cell r="D868" t="str">
            <v/>
          </cell>
          <cell r="F868">
            <v>0</v>
          </cell>
          <cell r="G868">
            <v>0</v>
          </cell>
        </row>
        <row r="869">
          <cell r="A869" t="str">
            <v/>
          </cell>
          <cell r="B869" t="str">
            <v/>
          </cell>
          <cell r="D869" t="str">
            <v/>
          </cell>
          <cell r="F869">
            <v>0</v>
          </cell>
          <cell r="G869">
            <v>0</v>
          </cell>
        </row>
        <row r="870">
          <cell r="A870" t="str">
            <v/>
          </cell>
          <cell r="B870" t="str">
            <v/>
          </cell>
          <cell r="D870" t="str">
            <v/>
          </cell>
          <cell r="F870">
            <v>0</v>
          </cell>
          <cell r="G870">
            <v>0</v>
          </cell>
        </row>
        <row r="871">
          <cell r="A871" t="str">
            <v/>
          </cell>
          <cell r="B871" t="str">
            <v/>
          </cell>
          <cell r="D871" t="str">
            <v/>
          </cell>
          <cell r="F871">
            <v>0</v>
          </cell>
          <cell r="G871">
            <v>0</v>
          </cell>
        </row>
        <row r="872">
          <cell r="A872" t="str">
            <v/>
          </cell>
          <cell r="B872" t="str">
            <v/>
          </cell>
          <cell r="D872" t="str">
            <v/>
          </cell>
          <cell r="F872">
            <v>0</v>
          </cell>
          <cell r="G872">
            <v>0</v>
          </cell>
        </row>
        <row r="873">
          <cell r="A873" t="str">
            <v/>
          </cell>
          <cell r="B873" t="str">
            <v/>
          </cell>
          <cell r="D873" t="str">
            <v/>
          </cell>
          <cell r="F873">
            <v>0</v>
          </cell>
          <cell r="G873">
            <v>0</v>
          </cell>
        </row>
        <row r="874">
          <cell r="A874" t="str">
            <v/>
          </cell>
          <cell r="B874" t="str">
            <v/>
          </cell>
          <cell r="D874" t="str">
            <v/>
          </cell>
          <cell r="F874">
            <v>0</v>
          </cell>
          <cell r="G874">
            <v>0</v>
          </cell>
        </row>
        <row r="875">
          <cell r="A875" t="str">
            <v/>
          </cell>
          <cell r="B875" t="str">
            <v/>
          </cell>
          <cell r="D875" t="str">
            <v/>
          </cell>
          <cell r="F875">
            <v>0</v>
          </cell>
          <cell r="G875">
            <v>0</v>
          </cell>
        </row>
        <row r="876">
          <cell r="A876" t="str">
            <v/>
          </cell>
          <cell r="B876" t="str">
            <v/>
          </cell>
          <cell r="D876" t="str">
            <v/>
          </cell>
          <cell r="F876">
            <v>0</v>
          </cell>
          <cell r="G876">
            <v>0</v>
          </cell>
        </row>
        <row r="877">
          <cell r="A877" t="str">
            <v/>
          </cell>
          <cell r="B877" t="str">
            <v/>
          </cell>
          <cell r="D877" t="str">
            <v/>
          </cell>
          <cell r="F877">
            <v>0</v>
          </cell>
          <cell r="G877">
            <v>0</v>
          </cell>
        </row>
        <row r="878">
          <cell r="A878" t="str">
            <v/>
          </cell>
          <cell r="B878" t="str">
            <v/>
          </cell>
          <cell r="D878" t="str">
            <v/>
          </cell>
          <cell r="F878">
            <v>0</v>
          </cell>
          <cell r="G878">
            <v>0</v>
          </cell>
        </row>
        <row r="879">
          <cell r="A879" t="str">
            <v/>
          </cell>
          <cell r="B879" t="str">
            <v/>
          </cell>
          <cell r="D879" t="str">
            <v/>
          </cell>
          <cell r="F879">
            <v>0</v>
          </cell>
          <cell r="G879">
            <v>0</v>
          </cell>
        </row>
        <row r="880">
          <cell r="A880" t="str">
            <v/>
          </cell>
          <cell r="B880" t="str">
            <v/>
          </cell>
          <cell r="D880" t="str">
            <v/>
          </cell>
          <cell r="F880">
            <v>0</v>
          </cell>
          <cell r="G880">
            <v>0</v>
          </cell>
        </row>
        <row r="881">
          <cell r="A881" t="str">
            <v/>
          </cell>
          <cell r="B881" t="str">
            <v/>
          </cell>
          <cell r="D881" t="str">
            <v/>
          </cell>
          <cell r="F881">
            <v>0</v>
          </cell>
          <cell r="G881">
            <v>0</v>
          </cell>
        </row>
        <row r="882">
          <cell r="A882" t="str">
            <v/>
          </cell>
          <cell r="B882" t="str">
            <v/>
          </cell>
          <cell r="D882" t="str">
            <v/>
          </cell>
          <cell r="F882">
            <v>0</v>
          </cell>
          <cell r="G882">
            <v>0</v>
          </cell>
        </row>
        <row r="883">
          <cell r="A883" t="str">
            <v/>
          </cell>
          <cell r="B883" t="str">
            <v/>
          </cell>
          <cell r="D883" t="str">
            <v/>
          </cell>
          <cell r="F883">
            <v>0</v>
          </cell>
          <cell r="G883">
            <v>0</v>
          </cell>
        </row>
        <row r="884">
          <cell r="A884" t="str">
            <v/>
          </cell>
          <cell r="B884" t="str">
            <v/>
          </cell>
          <cell r="D884" t="str">
            <v/>
          </cell>
          <cell r="F884">
            <v>0</v>
          </cell>
          <cell r="G884">
            <v>0</v>
          </cell>
        </row>
        <row r="885">
          <cell r="A885" t="str">
            <v/>
          </cell>
          <cell r="B885" t="str">
            <v/>
          </cell>
          <cell r="D885" t="str">
            <v/>
          </cell>
          <cell r="F885">
            <v>0</v>
          </cell>
          <cell r="G885">
            <v>0</v>
          </cell>
        </row>
        <row r="886">
          <cell r="A886" t="str">
            <v/>
          </cell>
          <cell r="B886" t="str">
            <v/>
          </cell>
          <cell r="D886" t="str">
            <v/>
          </cell>
          <cell r="F886">
            <v>0</v>
          </cell>
          <cell r="G886">
            <v>0</v>
          </cell>
        </row>
        <row r="887">
          <cell r="F887" t="str">
            <v>Total A</v>
          </cell>
          <cell r="G887">
            <v>0</v>
          </cell>
        </row>
        <row r="888">
          <cell r="A888" t="str">
            <v>B - MANO DE OBRA</v>
          </cell>
        </row>
        <row r="889">
          <cell r="A889" t="str">
            <v/>
          </cell>
          <cell r="B889" t="str">
            <v/>
          </cell>
          <cell r="D889" t="str">
            <v/>
          </cell>
          <cell r="F889">
            <v>0</v>
          </cell>
          <cell r="G889">
            <v>0</v>
          </cell>
        </row>
        <row r="890">
          <cell r="A890" t="str">
            <v/>
          </cell>
          <cell r="B890" t="str">
            <v/>
          </cell>
          <cell r="D890" t="str">
            <v/>
          </cell>
          <cell r="F890">
            <v>0</v>
          </cell>
          <cell r="G890">
            <v>0</v>
          </cell>
        </row>
        <row r="891">
          <cell r="A891" t="str">
            <v/>
          </cell>
          <cell r="B891" t="str">
            <v/>
          </cell>
          <cell r="D891" t="str">
            <v/>
          </cell>
          <cell r="F891">
            <v>0</v>
          </cell>
          <cell r="G891">
            <v>0</v>
          </cell>
        </row>
        <row r="892">
          <cell r="A892" t="str">
            <v/>
          </cell>
          <cell r="B892" t="str">
            <v/>
          </cell>
          <cell r="D892" t="str">
            <v/>
          </cell>
          <cell r="F892">
            <v>0</v>
          </cell>
          <cell r="G892">
            <v>0</v>
          </cell>
        </row>
        <row r="893">
          <cell r="A893" t="str">
            <v/>
          </cell>
          <cell r="B893" t="str">
            <v/>
          </cell>
          <cell r="D893" t="str">
            <v/>
          </cell>
          <cell r="F893">
            <v>0</v>
          </cell>
          <cell r="G893">
            <v>0</v>
          </cell>
        </row>
        <row r="894">
          <cell r="A894" t="str">
            <v/>
          </cell>
          <cell r="B894" t="str">
            <v/>
          </cell>
          <cell r="D894" t="str">
            <v/>
          </cell>
          <cell r="F894">
            <v>0</v>
          </cell>
          <cell r="G894">
            <v>0</v>
          </cell>
        </row>
        <row r="895">
          <cell r="A895" t="str">
            <v/>
          </cell>
          <cell r="B895" t="str">
            <v/>
          </cell>
          <cell r="D895" t="str">
            <v/>
          </cell>
          <cell r="F895">
            <v>0</v>
          </cell>
          <cell r="G895">
            <v>0</v>
          </cell>
        </row>
        <row r="896">
          <cell r="A896" t="str">
            <v/>
          </cell>
          <cell r="B896" t="str">
            <v/>
          </cell>
          <cell r="D896" t="str">
            <v/>
          </cell>
          <cell r="F896">
            <v>0</v>
          </cell>
          <cell r="G896">
            <v>0</v>
          </cell>
        </row>
        <row r="897">
          <cell r="F897" t="str">
            <v>Total B</v>
          </cell>
          <cell r="G897">
            <v>0</v>
          </cell>
        </row>
        <row r="898">
          <cell r="A898" t="str">
            <v>C - EQUIPOS</v>
          </cell>
        </row>
        <row r="899">
          <cell r="A899" t="str">
            <v/>
          </cell>
          <cell r="B899" t="str">
            <v/>
          </cell>
          <cell r="D899" t="str">
            <v/>
          </cell>
          <cell r="F899">
            <v>0</v>
          </cell>
          <cell r="G899">
            <v>0</v>
          </cell>
        </row>
        <row r="900">
          <cell r="A900" t="str">
            <v/>
          </cell>
          <cell r="B900" t="str">
            <v/>
          </cell>
          <cell r="D900" t="str">
            <v/>
          </cell>
          <cell r="F900">
            <v>0</v>
          </cell>
          <cell r="G900">
            <v>0</v>
          </cell>
        </row>
        <row r="901">
          <cell r="A901" t="str">
            <v/>
          </cell>
          <cell r="B901" t="str">
            <v/>
          </cell>
          <cell r="D901" t="str">
            <v/>
          </cell>
          <cell r="F901">
            <v>0</v>
          </cell>
          <cell r="G901">
            <v>0</v>
          </cell>
        </row>
        <row r="902">
          <cell r="A902" t="str">
            <v/>
          </cell>
          <cell r="B902" t="str">
            <v/>
          </cell>
          <cell r="D902" t="str">
            <v/>
          </cell>
          <cell r="F902">
            <v>0</v>
          </cell>
          <cell r="G902">
            <v>0</v>
          </cell>
        </row>
        <row r="903">
          <cell r="A903" t="str">
            <v/>
          </cell>
          <cell r="B903" t="str">
            <v/>
          </cell>
          <cell r="D903" t="str">
            <v/>
          </cell>
          <cell r="F903">
            <v>0</v>
          </cell>
          <cell r="G903">
            <v>0</v>
          </cell>
        </row>
        <row r="904">
          <cell r="A904" t="str">
            <v/>
          </cell>
          <cell r="B904" t="str">
            <v/>
          </cell>
          <cell r="D904" t="str">
            <v/>
          </cell>
          <cell r="F904">
            <v>0</v>
          </cell>
          <cell r="G904">
            <v>0</v>
          </cell>
        </row>
        <row r="905">
          <cell r="A905" t="str">
            <v/>
          </cell>
          <cell r="B905" t="str">
            <v/>
          </cell>
          <cell r="D905" t="str">
            <v/>
          </cell>
          <cell r="F905">
            <v>0</v>
          </cell>
          <cell r="G905">
            <v>0</v>
          </cell>
        </row>
        <row r="906">
          <cell r="A906" t="str">
            <v/>
          </cell>
          <cell r="B906" t="str">
            <v/>
          </cell>
          <cell r="D906" t="str">
            <v/>
          </cell>
          <cell r="F906">
            <v>0</v>
          </cell>
          <cell r="G906">
            <v>0</v>
          </cell>
        </row>
        <row r="907">
          <cell r="A907" t="str">
            <v/>
          </cell>
          <cell r="B907" t="str">
            <v/>
          </cell>
          <cell r="D907" t="str">
            <v/>
          </cell>
          <cell r="F907">
            <v>0</v>
          </cell>
          <cell r="G907">
            <v>0</v>
          </cell>
        </row>
        <row r="908">
          <cell r="A908" t="str">
            <v/>
          </cell>
          <cell r="B908" t="str">
            <v/>
          </cell>
          <cell r="D908" t="str">
            <v/>
          </cell>
          <cell r="F908">
            <v>0</v>
          </cell>
          <cell r="G908">
            <v>0</v>
          </cell>
        </row>
        <row r="909">
          <cell r="F909" t="str">
            <v>Total C</v>
          </cell>
          <cell r="G909">
            <v>0</v>
          </cell>
        </row>
        <row r="911">
          <cell r="A911" t="str">
            <v/>
          </cell>
          <cell r="B911" t="str">
            <v/>
          </cell>
          <cell r="D911" t="str">
            <v>COSTO NETO</v>
          </cell>
          <cell r="F911" t="str">
            <v>Total D=A+B+C</v>
          </cell>
          <cell r="G911">
            <v>0</v>
          </cell>
        </row>
        <row r="913">
          <cell r="A913" t="str">
            <v>ANALISIS DE PRECIOS</v>
          </cell>
        </row>
        <row r="914">
          <cell r="A914" t="str">
            <v>COMITENTE:</v>
          </cell>
          <cell r="B914" t="str">
            <v>INSTITUTO PROVINCIAL DE LA VIVIENDA</v>
          </cell>
        </row>
        <row r="915">
          <cell r="A915" t="str">
            <v>CONTRATISTA:</v>
          </cell>
          <cell r="B915">
            <v>0</v>
          </cell>
        </row>
        <row r="916">
          <cell r="A916" t="str">
            <v>OBRA:</v>
          </cell>
          <cell r="B916">
            <v>0</v>
          </cell>
          <cell r="F916" t="str">
            <v>PRECIOS A:</v>
          </cell>
          <cell r="G916">
            <v>0</v>
          </cell>
        </row>
        <row r="917">
          <cell r="A917" t="str">
            <v>UBICACIÓN:</v>
          </cell>
          <cell r="B917">
            <v>0</v>
          </cell>
        </row>
        <row r="918">
          <cell r="A918" t="str">
            <v>RUBRO:</v>
          </cell>
          <cell r="C918">
            <v>0</v>
          </cell>
        </row>
        <row r="919">
          <cell r="A919" t="str">
            <v>ITEM:</v>
          </cell>
          <cell r="B919" t="str">
            <v/>
          </cell>
          <cell r="C919" t="str">
            <v/>
          </cell>
          <cell r="F919" t="str">
            <v>UNIDAD:</v>
          </cell>
          <cell r="G919" t="str">
            <v/>
          </cell>
        </row>
        <row r="921">
          <cell r="A921" t="str">
            <v>DATOS REDETERMINACION</v>
          </cell>
          <cell r="C921" t="str">
            <v>DESIGNACION</v>
          </cell>
          <cell r="D921" t="str">
            <v>U</v>
          </cell>
          <cell r="E921" t="str">
            <v>Cantidad</v>
          </cell>
          <cell r="F921" t="str">
            <v>$ Unitarios</v>
          </cell>
          <cell r="G921" t="str">
            <v>$ Parcial</v>
          </cell>
        </row>
        <row r="922">
          <cell r="A922" t="str">
            <v>CÓDIGO</v>
          </cell>
          <cell r="B922" t="str">
            <v>DESCRIPCIÓN</v>
          </cell>
        </row>
        <row r="923">
          <cell r="A923" t="str">
            <v>A - MATERIALES</v>
          </cell>
        </row>
        <row r="924">
          <cell r="A924" t="str">
            <v/>
          </cell>
          <cell r="B924" t="str">
            <v/>
          </cell>
          <cell r="D924" t="str">
            <v/>
          </cell>
          <cell r="F924">
            <v>0</v>
          </cell>
          <cell r="G924">
            <v>0</v>
          </cell>
        </row>
        <row r="925">
          <cell r="A925" t="str">
            <v/>
          </cell>
          <cell r="B925" t="str">
            <v/>
          </cell>
          <cell r="D925" t="str">
            <v/>
          </cell>
          <cell r="F925">
            <v>0</v>
          </cell>
          <cell r="G925">
            <v>0</v>
          </cell>
        </row>
        <row r="926">
          <cell r="A926" t="str">
            <v/>
          </cell>
          <cell r="B926" t="str">
            <v/>
          </cell>
          <cell r="D926" t="str">
            <v/>
          </cell>
          <cell r="F926">
            <v>0</v>
          </cell>
          <cell r="G926">
            <v>0</v>
          </cell>
        </row>
        <row r="927">
          <cell r="A927" t="str">
            <v/>
          </cell>
          <cell r="B927" t="str">
            <v/>
          </cell>
          <cell r="D927" t="str">
            <v/>
          </cell>
          <cell r="F927">
            <v>0</v>
          </cell>
          <cell r="G927">
            <v>0</v>
          </cell>
        </row>
        <row r="928">
          <cell r="A928" t="str">
            <v/>
          </cell>
          <cell r="B928" t="str">
            <v/>
          </cell>
          <cell r="D928" t="str">
            <v/>
          </cell>
          <cell r="F928">
            <v>0</v>
          </cell>
          <cell r="G928">
            <v>0</v>
          </cell>
        </row>
        <row r="929">
          <cell r="A929" t="str">
            <v/>
          </cell>
          <cell r="B929" t="str">
            <v/>
          </cell>
          <cell r="D929" t="str">
            <v/>
          </cell>
          <cell r="F929">
            <v>0</v>
          </cell>
          <cell r="G929">
            <v>0</v>
          </cell>
        </row>
        <row r="930">
          <cell r="A930" t="str">
            <v/>
          </cell>
          <cell r="B930" t="str">
            <v/>
          </cell>
          <cell r="D930" t="str">
            <v/>
          </cell>
          <cell r="F930">
            <v>0</v>
          </cell>
          <cell r="G930">
            <v>0</v>
          </cell>
        </row>
        <row r="931">
          <cell r="A931" t="str">
            <v/>
          </cell>
          <cell r="B931" t="str">
            <v/>
          </cell>
          <cell r="D931" t="str">
            <v/>
          </cell>
          <cell r="F931">
            <v>0</v>
          </cell>
          <cell r="G931">
            <v>0</v>
          </cell>
        </row>
        <row r="932">
          <cell r="A932" t="str">
            <v/>
          </cell>
          <cell r="B932" t="str">
            <v/>
          </cell>
          <cell r="D932" t="str">
            <v/>
          </cell>
          <cell r="F932">
            <v>0</v>
          </cell>
          <cell r="G932">
            <v>0</v>
          </cell>
        </row>
        <row r="933">
          <cell r="A933" t="str">
            <v/>
          </cell>
          <cell r="B933" t="str">
            <v/>
          </cell>
          <cell r="D933" t="str">
            <v/>
          </cell>
          <cell r="F933">
            <v>0</v>
          </cell>
          <cell r="G933">
            <v>0</v>
          </cell>
        </row>
        <row r="934">
          <cell r="A934" t="str">
            <v/>
          </cell>
          <cell r="B934" t="str">
            <v/>
          </cell>
          <cell r="D934" t="str">
            <v/>
          </cell>
          <cell r="F934">
            <v>0</v>
          </cell>
          <cell r="G934">
            <v>0</v>
          </cell>
        </row>
        <row r="935">
          <cell r="A935" t="str">
            <v/>
          </cell>
          <cell r="B935" t="str">
            <v/>
          </cell>
          <cell r="D935" t="str">
            <v/>
          </cell>
          <cell r="F935">
            <v>0</v>
          </cell>
          <cell r="G935">
            <v>0</v>
          </cell>
        </row>
        <row r="936">
          <cell r="A936" t="str">
            <v/>
          </cell>
          <cell r="B936" t="str">
            <v/>
          </cell>
          <cell r="D936" t="str">
            <v/>
          </cell>
          <cell r="F936">
            <v>0</v>
          </cell>
          <cell r="G936">
            <v>0</v>
          </cell>
        </row>
        <row r="937">
          <cell r="A937" t="str">
            <v/>
          </cell>
          <cell r="B937" t="str">
            <v/>
          </cell>
          <cell r="D937" t="str">
            <v/>
          </cell>
          <cell r="F937">
            <v>0</v>
          </cell>
          <cell r="G937">
            <v>0</v>
          </cell>
        </row>
        <row r="938">
          <cell r="A938" t="str">
            <v/>
          </cell>
          <cell r="B938" t="str">
            <v/>
          </cell>
          <cell r="D938" t="str">
            <v/>
          </cell>
          <cell r="F938">
            <v>0</v>
          </cell>
          <cell r="G938">
            <v>0</v>
          </cell>
        </row>
        <row r="939">
          <cell r="A939" t="str">
            <v/>
          </cell>
          <cell r="B939" t="str">
            <v/>
          </cell>
          <cell r="D939" t="str">
            <v/>
          </cell>
          <cell r="F939">
            <v>0</v>
          </cell>
          <cell r="G939">
            <v>0</v>
          </cell>
        </row>
        <row r="940">
          <cell r="A940" t="str">
            <v/>
          </cell>
          <cell r="B940" t="str">
            <v/>
          </cell>
          <cell r="D940" t="str">
            <v/>
          </cell>
          <cell r="F940">
            <v>0</v>
          </cell>
          <cell r="G940">
            <v>0</v>
          </cell>
        </row>
        <row r="941">
          <cell r="A941" t="str">
            <v/>
          </cell>
          <cell r="B941" t="str">
            <v/>
          </cell>
          <cell r="D941" t="str">
            <v/>
          </cell>
          <cell r="F941">
            <v>0</v>
          </cell>
          <cell r="G941">
            <v>0</v>
          </cell>
        </row>
        <row r="942">
          <cell r="A942" t="str">
            <v/>
          </cell>
          <cell r="B942" t="str">
            <v/>
          </cell>
          <cell r="D942" t="str">
            <v/>
          </cell>
          <cell r="F942">
            <v>0</v>
          </cell>
          <cell r="G942">
            <v>0</v>
          </cell>
        </row>
        <row r="943">
          <cell r="A943" t="str">
            <v/>
          </cell>
          <cell r="B943" t="str">
            <v/>
          </cell>
          <cell r="D943" t="str">
            <v/>
          </cell>
          <cell r="F943">
            <v>0</v>
          </cell>
          <cell r="G943">
            <v>0</v>
          </cell>
        </row>
        <row r="944">
          <cell r="F944" t="str">
            <v>Total A</v>
          </cell>
          <cell r="G944">
            <v>0</v>
          </cell>
        </row>
        <row r="945">
          <cell r="A945" t="str">
            <v>B - MANO DE OBRA</v>
          </cell>
        </row>
        <row r="946">
          <cell r="A946" t="str">
            <v/>
          </cell>
          <cell r="B946" t="str">
            <v/>
          </cell>
          <cell r="D946" t="str">
            <v/>
          </cell>
          <cell r="F946">
            <v>0</v>
          </cell>
          <cell r="G946">
            <v>0</v>
          </cell>
        </row>
        <row r="947">
          <cell r="A947" t="str">
            <v/>
          </cell>
          <cell r="B947" t="str">
            <v/>
          </cell>
          <cell r="D947" t="str">
            <v/>
          </cell>
          <cell r="F947">
            <v>0</v>
          </cell>
          <cell r="G947">
            <v>0</v>
          </cell>
        </row>
        <row r="948">
          <cell r="A948" t="str">
            <v/>
          </cell>
          <cell r="B948" t="str">
            <v/>
          </cell>
          <cell r="D948" t="str">
            <v/>
          </cell>
          <cell r="F948">
            <v>0</v>
          </cell>
          <cell r="G948">
            <v>0</v>
          </cell>
        </row>
        <row r="949">
          <cell r="A949" t="str">
            <v/>
          </cell>
          <cell r="B949" t="str">
            <v/>
          </cell>
          <cell r="D949" t="str">
            <v/>
          </cell>
          <cell r="F949">
            <v>0</v>
          </cell>
          <cell r="G949">
            <v>0</v>
          </cell>
        </row>
        <row r="950">
          <cell r="A950" t="str">
            <v/>
          </cell>
          <cell r="B950" t="str">
            <v/>
          </cell>
          <cell r="D950" t="str">
            <v/>
          </cell>
          <cell r="F950">
            <v>0</v>
          </cell>
          <cell r="G950">
            <v>0</v>
          </cell>
        </row>
        <row r="951">
          <cell r="A951" t="str">
            <v/>
          </cell>
          <cell r="B951" t="str">
            <v/>
          </cell>
          <cell r="D951" t="str">
            <v/>
          </cell>
          <cell r="F951">
            <v>0</v>
          </cell>
          <cell r="G951">
            <v>0</v>
          </cell>
        </row>
        <row r="952">
          <cell r="A952" t="str">
            <v/>
          </cell>
          <cell r="B952" t="str">
            <v/>
          </cell>
          <cell r="D952" t="str">
            <v/>
          </cell>
          <cell r="F952">
            <v>0</v>
          </cell>
          <cell r="G952">
            <v>0</v>
          </cell>
        </row>
        <row r="953">
          <cell r="A953" t="str">
            <v/>
          </cell>
          <cell r="B953" t="str">
            <v/>
          </cell>
          <cell r="D953" t="str">
            <v/>
          </cell>
          <cell r="F953">
            <v>0</v>
          </cell>
          <cell r="G953">
            <v>0</v>
          </cell>
        </row>
        <row r="954">
          <cell r="F954" t="str">
            <v>Total B</v>
          </cell>
          <cell r="G954">
            <v>0</v>
          </cell>
        </row>
        <row r="955">
          <cell r="A955" t="str">
            <v>C - EQUIPOS</v>
          </cell>
        </row>
        <row r="956">
          <cell r="A956" t="str">
            <v/>
          </cell>
          <cell r="B956" t="str">
            <v/>
          </cell>
          <cell r="D956" t="str">
            <v/>
          </cell>
          <cell r="F956">
            <v>0</v>
          </cell>
          <cell r="G956">
            <v>0</v>
          </cell>
        </row>
        <row r="957">
          <cell r="A957" t="str">
            <v/>
          </cell>
          <cell r="B957" t="str">
            <v/>
          </cell>
          <cell r="D957" t="str">
            <v/>
          </cell>
          <cell r="F957">
            <v>0</v>
          </cell>
          <cell r="G957">
            <v>0</v>
          </cell>
        </row>
        <row r="958">
          <cell r="A958" t="str">
            <v/>
          </cell>
          <cell r="B958" t="str">
            <v/>
          </cell>
          <cell r="D958" t="str">
            <v/>
          </cell>
          <cell r="F958">
            <v>0</v>
          </cell>
          <cell r="G958">
            <v>0</v>
          </cell>
        </row>
        <row r="959">
          <cell r="A959" t="str">
            <v/>
          </cell>
          <cell r="B959" t="str">
            <v/>
          </cell>
          <cell r="D959" t="str">
            <v/>
          </cell>
          <cell r="F959">
            <v>0</v>
          </cell>
          <cell r="G959">
            <v>0</v>
          </cell>
        </row>
        <row r="960">
          <cell r="A960" t="str">
            <v/>
          </cell>
          <cell r="B960" t="str">
            <v/>
          </cell>
          <cell r="D960" t="str">
            <v/>
          </cell>
          <cell r="F960">
            <v>0</v>
          </cell>
          <cell r="G960">
            <v>0</v>
          </cell>
        </row>
        <row r="961">
          <cell r="A961" t="str">
            <v/>
          </cell>
          <cell r="B961" t="str">
            <v/>
          </cell>
          <cell r="D961" t="str">
            <v/>
          </cell>
          <cell r="F961">
            <v>0</v>
          </cell>
          <cell r="G961">
            <v>0</v>
          </cell>
        </row>
        <row r="962">
          <cell r="A962" t="str">
            <v/>
          </cell>
          <cell r="B962" t="str">
            <v/>
          </cell>
          <cell r="D962" t="str">
            <v/>
          </cell>
          <cell r="F962">
            <v>0</v>
          </cell>
          <cell r="G962">
            <v>0</v>
          </cell>
        </row>
        <row r="963">
          <cell r="A963" t="str">
            <v/>
          </cell>
          <cell r="B963" t="str">
            <v/>
          </cell>
          <cell r="D963" t="str">
            <v/>
          </cell>
          <cell r="F963">
            <v>0</v>
          </cell>
          <cell r="G963">
            <v>0</v>
          </cell>
        </row>
        <row r="964">
          <cell r="A964" t="str">
            <v/>
          </cell>
          <cell r="B964" t="str">
            <v/>
          </cell>
          <cell r="D964" t="str">
            <v/>
          </cell>
          <cell r="F964">
            <v>0</v>
          </cell>
          <cell r="G964">
            <v>0</v>
          </cell>
        </row>
        <row r="965">
          <cell r="A965" t="str">
            <v/>
          </cell>
          <cell r="B965" t="str">
            <v/>
          </cell>
          <cell r="D965" t="str">
            <v/>
          </cell>
          <cell r="F965">
            <v>0</v>
          </cell>
          <cell r="G965">
            <v>0</v>
          </cell>
        </row>
        <row r="966">
          <cell r="F966" t="str">
            <v>Total C</v>
          </cell>
          <cell r="G966">
            <v>0</v>
          </cell>
        </row>
        <row r="968">
          <cell r="A968" t="str">
            <v/>
          </cell>
          <cell r="B968" t="str">
            <v/>
          </cell>
          <cell r="D968" t="str">
            <v>COSTO NETO</v>
          </cell>
          <cell r="F968" t="str">
            <v>Total D=A+B+C</v>
          </cell>
          <cell r="G968">
            <v>0</v>
          </cell>
        </row>
        <row r="970">
          <cell r="A970" t="str">
            <v>ANALISIS DE PRECIOS</v>
          </cell>
        </row>
        <row r="971">
          <cell r="A971" t="str">
            <v>COMITENTE:</v>
          </cell>
          <cell r="B971" t="str">
            <v>INSTITUTO PROVINCIAL DE LA VIVIENDA</v>
          </cell>
        </row>
        <row r="972">
          <cell r="A972" t="str">
            <v>CONTRATISTA:</v>
          </cell>
          <cell r="B972">
            <v>0</v>
          </cell>
        </row>
        <row r="973">
          <cell r="A973" t="str">
            <v>OBRA:</v>
          </cell>
          <cell r="B973">
            <v>0</v>
          </cell>
          <cell r="F973" t="str">
            <v>PRECIOS A:</v>
          </cell>
          <cell r="G973">
            <v>0</v>
          </cell>
        </row>
        <row r="974">
          <cell r="A974" t="str">
            <v>UBICACIÓN:</v>
          </cell>
          <cell r="B974">
            <v>0</v>
          </cell>
        </row>
        <row r="975">
          <cell r="A975" t="str">
            <v>RUBRO:</v>
          </cell>
          <cell r="C975">
            <v>0</v>
          </cell>
        </row>
        <row r="976">
          <cell r="A976" t="str">
            <v>ITEM:</v>
          </cell>
          <cell r="B976" t="str">
            <v/>
          </cell>
          <cell r="C976" t="str">
            <v/>
          </cell>
          <cell r="F976" t="str">
            <v>UNIDAD:</v>
          </cell>
          <cell r="G976" t="str">
            <v/>
          </cell>
        </row>
        <row r="978">
          <cell r="A978" t="str">
            <v>DATOS REDETERMINACION</v>
          </cell>
          <cell r="C978" t="str">
            <v>DESIGNACION</v>
          </cell>
          <cell r="D978" t="str">
            <v>U</v>
          </cell>
          <cell r="E978" t="str">
            <v>Cantidad</v>
          </cell>
          <cell r="F978" t="str">
            <v>$ Unitarios</v>
          </cell>
          <cell r="G978" t="str">
            <v>$ Parcial</v>
          </cell>
        </row>
        <row r="979">
          <cell r="A979" t="str">
            <v>CÓDIGO</v>
          </cell>
          <cell r="B979" t="str">
            <v>DESCRIPCIÓN</v>
          </cell>
        </row>
        <row r="980">
          <cell r="A980" t="str">
            <v>A - MATERIALES</v>
          </cell>
        </row>
        <row r="981">
          <cell r="A981" t="str">
            <v/>
          </cell>
          <cell r="B981" t="str">
            <v/>
          </cell>
          <cell r="D981" t="str">
            <v/>
          </cell>
          <cell r="F981">
            <v>0</v>
          </cell>
          <cell r="G981">
            <v>0</v>
          </cell>
        </row>
        <row r="982">
          <cell r="A982" t="str">
            <v/>
          </cell>
          <cell r="B982" t="str">
            <v/>
          </cell>
          <cell r="D982" t="str">
            <v/>
          </cell>
          <cell r="F982">
            <v>0</v>
          </cell>
          <cell r="G982">
            <v>0</v>
          </cell>
        </row>
        <row r="983">
          <cell r="A983" t="str">
            <v/>
          </cell>
          <cell r="B983" t="str">
            <v/>
          </cell>
          <cell r="D983" t="str">
            <v/>
          </cell>
          <cell r="F983">
            <v>0</v>
          </cell>
          <cell r="G983">
            <v>0</v>
          </cell>
        </row>
        <row r="984">
          <cell r="A984" t="str">
            <v/>
          </cell>
          <cell r="B984" t="str">
            <v/>
          </cell>
          <cell r="D984" t="str">
            <v/>
          </cell>
          <cell r="F984">
            <v>0</v>
          </cell>
          <cell r="G984">
            <v>0</v>
          </cell>
        </row>
        <row r="985">
          <cell r="A985" t="str">
            <v/>
          </cell>
          <cell r="B985" t="str">
            <v/>
          </cell>
          <cell r="D985" t="str">
            <v/>
          </cell>
          <cell r="F985">
            <v>0</v>
          </cell>
          <cell r="G985">
            <v>0</v>
          </cell>
        </row>
        <row r="986">
          <cell r="A986" t="str">
            <v/>
          </cell>
          <cell r="B986" t="str">
            <v/>
          </cell>
          <cell r="D986" t="str">
            <v/>
          </cell>
          <cell r="F986">
            <v>0</v>
          </cell>
          <cell r="G986">
            <v>0</v>
          </cell>
        </row>
        <row r="987">
          <cell r="A987" t="str">
            <v/>
          </cell>
          <cell r="B987" t="str">
            <v/>
          </cell>
          <cell r="D987" t="str">
            <v/>
          </cell>
          <cell r="F987">
            <v>0</v>
          </cell>
          <cell r="G987">
            <v>0</v>
          </cell>
        </row>
        <row r="988">
          <cell r="A988" t="str">
            <v/>
          </cell>
          <cell r="B988" t="str">
            <v/>
          </cell>
          <cell r="D988" t="str">
            <v/>
          </cell>
          <cell r="F988">
            <v>0</v>
          </cell>
          <cell r="G988">
            <v>0</v>
          </cell>
        </row>
        <row r="989">
          <cell r="A989" t="str">
            <v/>
          </cell>
          <cell r="B989" t="str">
            <v/>
          </cell>
          <cell r="D989" t="str">
            <v/>
          </cell>
          <cell r="F989">
            <v>0</v>
          </cell>
          <cell r="G989">
            <v>0</v>
          </cell>
        </row>
        <row r="990">
          <cell r="A990" t="str">
            <v/>
          </cell>
          <cell r="B990" t="str">
            <v/>
          </cell>
          <cell r="D990" t="str">
            <v/>
          </cell>
          <cell r="F990">
            <v>0</v>
          </cell>
          <cell r="G990">
            <v>0</v>
          </cell>
        </row>
        <row r="991">
          <cell r="A991" t="str">
            <v/>
          </cell>
          <cell r="B991" t="str">
            <v/>
          </cell>
          <cell r="D991" t="str">
            <v/>
          </cell>
          <cell r="F991">
            <v>0</v>
          </cell>
          <cell r="G991">
            <v>0</v>
          </cell>
        </row>
        <row r="992">
          <cell r="A992" t="str">
            <v/>
          </cell>
          <cell r="B992" t="str">
            <v/>
          </cell>
          <cell r="D992" t="str">
            <v/>
          </cell>
          <cell r="F992">
            <v>0</v>
          </cell>
          <cell r="G992">
            <v>0</v>
          </cell>
        </row>
        <row r="993">
          <cell r="A993" t="str">
            <v/>
          </cell>
          <cell r="B993" t="str">
            <v/>
          </cell>
          <cell r="D993" t="str">
            <v/>
          </cell>
          <cell r="F993">
            <v>0</v>
          </cell>
          <cell r="G993">
            <v>0</v>
          </cell>
        </row>
        <row r="994">
          <cell r="A994" t="str">
            <v/>
          </cell>
          <cell r="B994" t="str">
            <v/>
          </cell>
          <cell r="D994" t="str">
            <v/>
          </cell>
          <cell r="F994">
            <v>0</v>
          </cell>
          <cell r="G994">
            <v>0</v>
          </cell>
        </row>
        <row r="995">
          <cell r="A995" t="str">
            <v/>
          </cell>
          <cell r="B995" t="str">
            <v/>
          </cell>
          <cell r="D995" t="str">
            <v/>
          </cell>
          <cell r="F995">
            <v>0</v>
          </cell>
          <cell r="G995">
            <v>0</v>
          </cell>
        </row>
        <row r="996">
          <cell r="A996" t="str">
            <v/>
          </cell>
          <cell r="B996" t="str">
            <v/>
          </cell>
          <cell r="D996" t="str">
            <v/>
          </cell>
          <cell r="F996">
            <v>0</v>
          </cell>
          <cell r="G996">
            <v>0</v>
          </cell>
        </row>
        <row r="997">
          <cell r="A997" t="str">
            <v/>
          </cell>
          <cell r="B997" t="str">
            <v/>
          </cell>
          <cell r="D997" t="str">
            <v/>
          </cell>
          <cell r="F997">
            <v>0</v>
          </cell>
          <cell r="G997">
            <v>0</v>
          </cell>
        </row>
        <row r="998">
          <cell r="A998" t="str">
            <v/>
          </cell>
          <cell r="B998" t="str">
            <v/>
          </cell>
          <cell r="D998" t="str">
            <v/>
          </cell>
          <cell r="F998">
            <v>0</v>
          </cell>
          <cell r="G998">
            <v>0</v>
          </cell>
        </row>
        <row r="999">
          <cell r="A999" t="str">
            <v/>
          </cell>
          <cell r="B999" t="str">
            <v/>
          </cell>
          <cell r="D999" t="str">
            <v/>
          </cell>
          <cell r="F999">
            <v>0</v>
          </cell>
          <cell r="G999">
            <v>0</v>
          </cell>
        </row>
        <row r="1000">
          <cell r="A1000" t="str">
            <v/>
          </cell>
          <cell r="B1000" t="str">
            <v/>
          </cell>
          <cell r="D1000" t="str">
            <v/>
          </cell>
          <cell r="F1000">
            <v>0</v>
          </cell>
          <cell r="G1000">
            <v>0</v>
          </cell>
        </row>
        <row r="1001">
          <cell r="F1001" t="str">
            <v>Total A</v>
          </cell>
          <cell r="G1001">
            <v>0</v>
          </cell>
        </row>
        <row r="1002">
          <cell r="A1002" t="str">
            <v>B - MANO DE OBRA</v>
          </cell>
        </row>
        <row r="1003">
          <cell r="A1003" t="str">
            <v/>
          </cell>
          <cell r="B1003" t="str">
            <v/>
          </cell>
          <cell r="D1003" t="str">
            <v/>
          </cell>
          <cell r="F1003">
            <v>0</v>
          </cell>
          <cell r="G1003">
            <v>0</v>
          </cell>
        </row>
        <row r="1004">
          <cell r="A1004" t="str">
            <v/>
          </cell>
          <cell r="B1004" t="str">
            <v/>
          </cell>
          <cell r="D1004" t="str">
            <v/>
          </cell>
          <cell r="F1004">
            <v>0</v>
          </cell>
          <cell r="G1004">
            <v>0</v>
          </cell>
        </row>
        <row r="1005">
          <cell r="A1005" t="str">
            <v/>
          </cell>
          <cell r="B1005" t="str">
            <v/>
          </cell>
          <cell r="D1005" t="str">
            <v/>
          </cell>
          <cell r="F1005">
            <v>0</v>
          </cell>
          <cell r="G1005">
            <v>0</v>
          </cell>
        </row>
        <row r="1006">
          <cell r="A1006" t="str">
            <v/>
          </cell>
          <cell r="B1006" t="str">
            <v/>
          </cell>
          <cell r="D1006" t="str">
            <v/>
          </cell>
          <cell r="F1006">
            <v>0</v>
          </cell>
          <cell r="G1006">
            <v>0</v>
          </cell>
        </row>
        <row r="1007">
          <cell r="A1007" t="str">
            <v/>
          </cell>
          <cell r="B1007" t="str">
            <v/>
          </cell>
          <cell r="D1007" t="str">
            <v/>
          </cell>
          <cell r="F1007">
            <v>0</v>
          </cell>
          <cell r="G1007">
            <v>0</v>
          </cell>
        </row>
        <row r="1008">
          <cell r="A1008" t="str">
            <v/>
          </cell>
          <cell r="B1008" t="str">
            <v/>
          </cell>
          <cell r="D1008" t="str">
            <v/>
          </cell>
          <cell r="F1008">
            <v>0</v>
          </cell>
          <cell r="G1008">
            <v>0</v>
          </cell>
        </row>
        <row r="1009">
          <cell r="A1009" t="str">
            <v/>
          </cell>
          <cell r="B1009" t="str">
            <v/>
          </cell>
          <cell r="D1009" t="str">
            <v/>
          </cell>
          <cell r="F1009">
            <v>0</v>
          </cell>
          <cell r="G1009">
            <v>0</v>
          </cell>
        </row>
        <row r="1010">
          <cell r="A1010" t="str">
            <v/>
          </cell>
          <cell r="B1010" t="str">
            <v/>
          </cell>
          <cell r="D1010" t="str">
            <v/>
          </cell>
          <cell r="F1010">
            <v>0</v>
          </cell>
          <cell r="G1010">
            <v>0</v>
          </cell>
        </row>
        <row r="1011">
          <cell r="F1011" t="str">
            <v>Total B</v>
          </cell>
          <cell r="G1011">
            <v>0</v>
          </cell>
        </row>
        <row r="1012">
          <cell r="A1012" t="str">
            <v>C - EQUIPOS</v>
          </cell>
        </row>
        <row r="1013">
          <cell r="A1013" t="str">
            <v/>
          </cell>
          <cell r="B1013" t="str">
            <v/>
          </cell>
          <cell r="D1013" t="str">
            <v/>
          </cell>
          <cell r="F1013">
            <v>0</v>
          </cell>
          <cell r="G1013">
            <v>0</v>
          </cell>
        </row>
        <row r="1014">
          <cell r="A1014" t="str">
            <v/>
          </cell>
          <cell r="B1014" t="str">
            <v/>
          </cell>
          <cell r="D1014" t="str">
            <v/>
          </cell>
          <cell r="F1014">
            <v>0</v>
          </cell>
          <cell r="G1014">
            <v>0</v>
          </cell>
        </row>
        <row r="1015">
          <cell r="A1015" t="str">
            <v/>
          </cell>
          <cell r="B1015" t="str">
            <v/>
          </cell>
          <cell r="D1015" t="str">
            <v/>
          </cell>
          <cell r="F1015">
            <v>0</v>
          </cell>
          <cell r="G1015">
            <v>0</v>
          </cell>
        </row>
        <row r="1016">
          <cell r="A1016" t="str">
            <v/>
          </cell>
          <cell r="B1016" t="str">
            <v/>
          </cell>
          <cell r="D1016" t="str">
            <v/>
          </cell>
          <cell r="F1016">
            <v>0</v>
          </cell>
          <cell r="G1016">
            <v>0</v>
          </cell>
        </row>
        <row r="1017">
          <cell r="A1017" t="str">
            <v/>
          </cell>
          <cell r="B1017" t="str">
            <v/>
          </cell>
          <cell r="D1017" t="str">
            <v/>
          </cell>
          <cell r="F1017">
            <v>0</v>
          </cell>
          <cell r="G1017">
            <v>0</v>
          </cell>
        </row>
        <row r="1018">
          <cell r="A1018" t="str">
            <v/>
          </cell>
          <cell r="B1018" t="str">
            <v/>
          </cell>
          <cell r="D1018" t="str">
            <v/>
          </cell>
          <cell r="F1018">
            <v>0</v>
          </cell>
          <cell r="G1018">
            <v>0</v>
          </cell>
        </row>
        <row r="1019">
          <cell r="A1019" t="str">
            <v/>
          </cell>
          <cell r="B1019" t="str">
            <v/>
          </cell>
          <cell r="D1019" t="str">
            <v/>
          </cell>
          <cell r="F1019">
            <v>0</v>
          </cell>
          <cell r="G1019">
            <v>0</v>
          </cell>
        </row>
        <row r="1020">
          <cell r="A1020" t="str">
            <v/>
          </cell>
          <cell r="B1020" t="str">
            <v/>
          </cell>
          <cell r="D1020" t="str">
            <v/>
          </cell>
          <cell r="F1020">
            <v>0</v>
          </cell>
          <cell r="G1020">
            <v>0</v>
          </cell>
        </row>
        <row r="1021">
          <cell r="A1021" t="str">
            <v/>
          </cell>
          <cell r="B1021" t="str">
            <v/>
          </cell>
          <cell r="D1021" t="str">
            <v/>
          </cell>
          <cell r="F1021">
            <v>0</v>
          </cell>
          <cell r="G1021">
            <v>0</v>
          </cell>
        </row>
        <row r="1022">
          <cell r="A1022" t="str">
            <v/>
          </cell>
          <cell r="B1022" t="str">
            <v/>
          </cell>
          <cell r="D1022" t="str">
            <v/>
          </cell>
          <cell r="F1022">
            <v>0</v>
          </cell>
          <cell r="G1022">
            <v>0</v>
          </cell>
        </row>
        <row r="1023">
          <cell r="F1023" t="str">
            <v>Total C</v>
          </cell>
          <cell r="G1023">
            <v>0</v>
          </cell>
        </row>
        <row r="1025">
          <cell r="A1025" t="str">
            <v/>
          </cell>
          <cell r="B1025" t="str">
            <v/>
          </cell>
          <cell r="D1025" t="str">
            <v>COSTO NETO</v>
          </cell>
          <cell r="F1025" t="str">
            <v>Total D=A+B+C</v>
          </cell>
          <cell r="G1025">
            <v>0</v>
          </cell>
        </row>
        <row r="1027">
          <cell r="A1027" t="str">
            <v>ANALISIS DE PRECIOS</v>
          </cell>
        </row>
        <row r="1028">
          <cell r="A1028" t="str">
            <v>COMITENTE:</v>
          </cell>
          <cell r="B1028" t="str">
            <v>INSTITUTO PROVINCIAL DE LA VIVIENDA</v>
          </cell>
        </row>
        <row r="1029">
          <cell r="A1029" t="str">
            <v>CONTRATISTA:</v>
          </cell>
          <cell r="B1029">
            <v>0</v>
          </cell>
        </row>
        <row r="1030">
          <cell r="A1030" t="str">
            <v>OBRA:</v>
          </cell>
          <cell r="B1030">
            <v>0</v>
          </cell>
          <cell r="F1030" t="str">
            <v>PRECIOS A:</v>
          </cell>
          <cell r="G1030">
            <v>0</v>
          </cell>
        </row>
        <row r="1031">
          <cell r="A1031" t="str">
            <v>UBICACIÓN:</v>
          </cell>
          <cell r="B1031">
            <v>0</v>
          </cell>
        </row>
        <row r="1032">
          <cell r="A1032" t="str">
            <v>RUBRO:</v>
          </cell>
          <cell r="C1032">
            <v>0</v>
          </cell>
        </row>
        <row r="1033">
          <cell r="A1033" t="str">
            <v>ITEM:</v>
          </cell>
          <cell r="B1033" t="str">
            <v/>
          </cell>
          <cell r="C1033" t="str">
            <v/>
          </cell>
          <cell r="F1033" t="str">
            <v>UNIDAD:</v>
          </cell>
          <cell r="G1033" t="str">
            <v/>
          </cell>
        </row>
        <row r="1035">
          <cell r="A1035" t="str">
            <v>DATOS REDETERMINACION</v>
          </cell>
          <cell r="C1035" t="str">
            <v>DESIGNACION</v>
          </cell>
          <cell r="D1035" t="str">
            <v>U</v>
          </cell>
          <cell r="E1035" t="str">
            <v>Cantidad</v>
          </cell>
          <cell r="F1035" t="str">
            <v>$ Unitarios</v>
          </cell>
          <cell r="G1035" t="str">
            <v>$ Parcial</v>
          </cell>
        </row>
        <row r="1036">
          <cell r="A1036" t="str">
            <v>CÓDIGO</v>
          </cell>
          <cell r="B1036" t="str">
            <v>DESCRIPCIÓN</v>
          </cell>
        </row>
        <row r="1037">
          <cell r="A1037" t="str">
            <v>A - MATERIALES</v>
          </cell>
        </row>
        <row r="1038">
          <cell r="A1038" t="str">
            <v/>
          </cell>
          <cell r="B1038" t="str">
            <v/>
          </cell>
          <cell r="D1038" t="str">
            <v/>
          </cell>
          <cell r="F1038">
            <v>0</v>
          </cell>
          <cell r="G1038">
            <v>0</v>
          </cell>
        </row>
        <row r="1039">
          <cell r="A1039" t="str">
            <v/>
          </cell>
          <cell r="B1039" t="str">
            <v/>
          </cell>
          <cell r="D1039" t="str">
            <v/>
          </cell>
          <cell r="F1039">
            <v>0</v>
          </cell>
          <cell r="G1039">
            <v>0</v>
          </cell>
        </row>
        <row r="1040">
          <cell r="A1040" t="str">
            <v/>
          </cell>
          <cell r="B1040" t="str">
            <v/>
          </cell>
          <cell r="D1040" t="str">
            <v/>
          </cell>
          <cell r="F1040">
            <v>0</v>
          </cell>
          <cell r="G1040">
            <v>0</v>
          </cell>
        </row>
        <row r="1041">
          <cell r="A1041" t="str">
            <v/>
          </cell>
          <cell r="B1041" t="str">
            <v/>
          </cell>
          <cell r="D1041" t="str">
            <v/>
          </cell>
          <cell r="F1041">
            <v>0</v>
          </cell>
          <cell r="G1041">
            <v>0</v>
          </cell>
        </row>
        <row r="1042">
          <cell r="A1042" t="str">
            <v/>
          </cell>
          <cell r="B1042" t="str">
            <v/>
          </cell>
          <cell r="D1042" t="str">
            <v/>
          </cell>
          <cell r="F1042">
            <v>0</v>
          </cell>
          <cell r="G1042">
            <v>0</v>
          </cell>
        </row>
        <row r="1043">
          <cell r="A1043" t="str">
            <v/>
          </cell>
          <cell r="B1043" t="str">
            <v/>
          </cell>
          <cell r="D1043" t="str">
            <v/>
          </cell>
          <cell r="F1043">
            <v>0</v>
          </cell>
          <cell r="G1043">
            <v>0</v>
          </cell>
        </row>
        <row r="1044">
          <cell r="A1044" t="str">
            <v/>
          </cell>
          <cell r="B1044" t="str">
            <v/>
          </cell>
          <cell r="D1044" t="str">
            <v/>
          </cell>
          <cell r="F1044">
            <v>0</v>
          </cell>
          <cell r="G1044">
            <v>0</v>
          </cell>
        </row>
        <row r="1045">
          <cell r="A1045" t="str">
            <v/>
          </cell>
          <cell r="B1045" t="str">
            <v/>
          </cell>
          <cell r="D1045" t="str">
            <v/>
          </cell>
          <cell r="F1045">
            <v>0</v>
          </cell>
          <cell r="G1045">
            <v>0</v>
          </cell>
        </row>
        <row r="1046">
          <cell r="A1046" t="str">
            <v/>
          </cell>
          <cell r="B1046" t="str">
            <v/>
          </cell>
          <cell r="D1046" t="str">
            <v/>
          </cell>
          <cell r="F1046">
            <v>0</v>
          </cell>
          <cell r="G1046">
            <v>0</v>
          </cell>
        </row>
        <row r="1047">
          <cell r="A1047" t="str">
            <v/>
          </cell>
          <cell r="B1047" t="str">
            <v/>
          </cell>
          <cell r="D1047" t="str">
            <v/>
          </cell>
          <cell r="F1047">
            <v>0</v>
          </cell>
          <cell r="G1047">
            <v>0</v>
          </cell>
        </row>
        <row r="1048">
          <cell r="A1048" t="str">
            <v/>
          </cell>
          <cell r="B1048" t="str">
            <v/>
          </cell>
          <cell r="D1048" t="str">
            <v/>
          </cell>
          <cell r="F1048">
            <v>0</v>
          </cell>
          <cell r="G1048">
            <v>0</v>
          </cell>
        </row>
        <row r="1049">
          <cell r="A1049" t="str">
            <v/>
          </cell>
          <cell r="B1049" t="str">
            <v/>
          </cell>
          <cell r="D1049" t="str">
            <v/>
          </cell>
          <cell r="F1049">
            <v>0</v>
          </cell>
          <cell r="G1049">
            <v>0</v>
          </cell>
        </row>
        <row r="1050">
          <cell r="A1050" t="str">
            <v/>
          </cell>
          <cell r="B1050" t="str">
            <v/>
          </cell>
          <cell r="D1050" t="str">
            <v/>
          </cell>
          <cell r="F1050">
            <v>0</v>
          </cell>
          <cell r="G1050">
            <v>0</v>
          </cell>
        </row>
        <row r="1051">
          <cell r="A1051" t="str">
            <v/>
          </cell>
          <cell r="B1051" t="str">
            <v/>
          </cell>
          <cell r="D1051" t="str">
            <v/>
          </cell>
          <cell r="F1051">
            <v>0</v>
          </cell>
          <cell r="G1051">
            <v>0</v>
          </cell>
        </row>
        <row r="1052">
          <cell r="A1052" t="str">
            <v/>
          </cell>
          <cell r="B1052" t="str">
            <v/>
          </cell>
          <cell r="D1052" t="str">
            <v/>
          </cell>
          <cell r="F1052">
            <v>0</v>
          </cell>
          <cell r="G1052">
            <v>0</v>
          </cell>
        </row>
        <row r="1053">
          <cell r="A1053" t="str">
            <v/>
          </cell>
          <cell r="B1053" t="str">
            <v/>
          </cell>
          <cell r="D1053" t="str">
            <v/>
          </cell>
          <cell r="F1053">
            <v>0</v>
          </cell>
          <cell r="G1053">
            <v>0</v>
          </cell>
        </row>
        <row r="1054">
          <cell r="A1054" t="str">
            <v/>
          </cell>
          <cell r="B1054" t="str">
            <v/>
          </cell>
          <cell r="D1054" t="str">
            <v/>
          </cell>
          <cell r="F1054">
            <v>0</v>
          </cell>
          <cell r="G1054">
            <v>0</v>
          </cell>
        </row>
        <row r="1055">
          <cell r="A1055" t="str">
            <v/>
          </cell>
          <cell r="B1055" t="str">
            <v/>
          </cell>
          <cell r="D1055" t="str">
            <v/>
          </cell>
          <cell r="F1055">
            <v>0</v>
          </cell>
          <cell r="G1055">
            <v>0</v>
          </cell>
        </row>
        <row r="1056">
          <cell r="A1056" t="str">
            <v/>
          </cell>
          <cell r="B1056" t="str">
            <v/>
          </cell>
          <cell r="D1056" t="str">
            <v/>
          </cell>
          <cell r="F1056">
            <v>0</v>
          </cell>
          <cell r="G1056">
            <v>0</v>
          </cell>
        </row>
        <row r="1057">
          <cell r="A1057" t="str">
            <v/>
          </cell>
          <cell r="B1057" t="str">
            <v/>
          </cell>
          <cell r="D1057" t="str">
            <v/>
          </cell>
          <cell r="F1057">
            <v>0</v>
          </cell>
          <cell r="G1057">
            <v>0</v>
          </cell>
        </row>
        <row r="1058">
          <cell r="F1058" t="str">
            <v>Total A</v>
          </cell>
          <cell r="G1058">
            <v>0</v>
          </cell>
        </row>
        <row r="1059">
          <cell r="A1059" t="str">
            <v>B - MANO DE OBRA</v>
          </cell>
        </row>
        <row r="1060">
          <cell r="A1060" t="str">
            <v/>
          </cell>
          <cell r="B1060" t="str">
            <v/>
          </cell>
          <cell r="D1060" t="str">
            <v/>
          </cell>
          <cell r="F1060">
            <v>0</v>
          </cell>
          <cell r="G1060">
            <v>0</v>
          </cell>
        </row>
        <row r="1061">
          <cell r="A1061" t="str">
            <v/>
          </cell>
          <cell r="B1061" t="str">
            <v/>
          </cell>
          <cell r="D1061" t="str">
            <v/>
          </cell>
          <cell r="F1061">
            <v>0</v>
          </cell>
          <cell r="G1061">
            <v>0</v>
          </cell>
        </row>
        <row r="1062">
          <cell r="A1062" t="str">
            <v/>
          </cell>
          <cell r="B1062" t="str">
            <v/>
          </cell>
          <cell r="D1062" t="str">
            <v/>
          </cell>
          <cell r="F1062">
            <v>0</v>
          </cell>
          <cell r="G1062">
            <v>0</v>
          </cell>
        </row>
        <row r="1063">
          <cell r="A1063" t="str">
            <v/>
          </cell>
          <cell r="B1063" t="str">
            <v/>
          </cell>
          <cell r="D1063" t="str">
            <v/>
          </cell>
          <cell r="F1063">
            <v>0</v>
          </cell>
          <cell r="G1063">
            <v>0</v>
          </cell>
        </row>
        <row r="1064">
          <cell r="A1064" t="str">
            <v/>
          </cell>
          <cell r="B1064" t="str">
            <v/>
          </cell>
          <cell r="D1064" t="str">
            <v/>
          </cell>
          <cell r="F1064">
            <v>0</v>
          </cell>
          <cell r="G1064">
            <v>0</v>
          </cell>
        </row>
        <row r="1065">
          <cell r="A1065" t="str">
            <v/>
          </cell>
          <cell r="B1065" t="str">
            <v/>
          </cell>
          <cell r="D1065" t="str">
            <v/>
          </cell>
          <cell r="F1065">
            <v>0</v>
          </cell>
          <cell r="G1065">
            <v>0</v>
          </cell>
        </row>
        <row r="1066">
          <cell r="A1066" t="str">
            <v/>
          </cell>
          <cell r="B1066" t="str">
            <v/>
          </cell>
          <cell r="D1066" t="str">
            <v/>
          </cell>
          <cell r="F1066">
            <v>0</v>
          </cell>
          <cell r="G1066">
            <v>0</v>
          </cell>
        </row>
        <row r="1067">
          <cell r="A1067" t="str">
            <v/>
          </cell>
          <cell r="B1067" t="str">
            <v/>
          </cell>
          <cell r="D1067" t="str">
            <v/>
          </cell>
          <cell r="F1067">
            <v>0</v>
          </cell>
          <cell r="G1067">
            <v>0</v>
          </cell>
        </row>
        <row r="1068">
          <cell r="F1068" t="str">
            <v>Total B</v>
          </cell>
          <cell r="G1068">
            <v>0</v>
          </cell>
        </row>
        <row r="1069">
          <cell r="A1069" t="str">
            <v>C - EQUIPOS</v>
          </cell>
        </row>
        <row r="1070">
          <cell r="A1070" t="str">
            <v/>
          </cell>
          <cell r="B1070" t="str">
            <v/>
          </cell>
          <cell r="D1070" t="str">
            <v/>
          </cell>
          <cell r="F1070">
            <v>0</v>
          </cell>
          <cell r="G1070">
            <v>0</v>
          </cell>
        </row>
        <row r="1071">
          <cell r="A1071" t="str">
            <v/>
          </cell>
          <cell r="B1071" t="str">
            <v/>
          </cell>
          <cell r="D1071" t="str">
            <v/>
          </cell>
          <cell r="F1071">
            <v>0</v>
          </cell>
          <cell r="G1071">
            <v>0</v>
          </cell>
        </row>
        <row r="1072">
          <cell r="A1072" t="str">
            <v/>
          </cell>
          <cell r="B1072" t="str">
            <v/>
          </cell>
          <cell r="D1072" t="str">
            <v/>
          </cell>
          <cell r="F1072">
            <v>0</v>
          </cell>
          <cell r="G1072">
            <v>0</v>
          </cell>
        </row>
        <row r="1073">
          <cell r="A1073" t="str">
            <v/>
          </cell>
          <cell r="B1073" t="str">
            <v/>
          </cell>
          <cell r="D1073" t="str">
            <v/>
          </cell>
          <cell r="F1073">
            <v>0</v>
          </cell>
          <cell r="G1073">
            <v>0</v>
          </cell>
        </row>
        <row r="1074">
          <cell r="A1074" t="str">
            <v/>
          </cell>
          <cell r="B1074" t="str">
            <v/>
          </cell>
          <cell r="D1074" t="str">
            <v/>
          </cell>
          <cell r="F1074">
            <v>0</v>
          </cell>
          <cell r="G1074">
            <v>0</v>
          </cell>
        </row>
        <row r="1075">
          <cell r="A1075" t="str">
            <v/>
          </cell>
          <cell r="B1075" t="str">
            <v/>
          </cell>
          <cell r="D1075" t="str">
            <v/>
          </cell>
          <cell r="F1075">
            <v>0</v>
          </cell>
          <cell r="G1075">
            <v>0</v>
          </cell>
        </row>
        <row r="1076">
          <cell r="A1076" t="str">
            <v/>
          </cell>
          <cell r="B1076" t="str">
            <v/>
          </cell>
          <cell r="D1076" t="str">
            <v/>
          </cell>
          <cell r="F1076">
            <v>0</v>
          </cell>
          <cell r="G1076">
            <v>0</v>
          </cell>
        </row>
        <row r="1077">
          <cell r="A1077" t="str">
            <v/>
          </cell>
          <cell r="B1077" t="str">
            <v/>
          </cell>
          <cell r="D1077" t="str">
            <v/>
          </cell>
          <cell r="F1077">
            <v>0</v>
          </cell>
          <cell r="G1077">
            <v>0</v>
          </cell>
        </row>
        <row r="1078">
          <cell r="A1078" t="str">
            <v/>
          </cell>
          <cell r="B1078" t="str">
            <v/>
          </cell>
          <cell r="D1078" t="str">
            <v/>
          </cell>
          <cell r="F1078">
            <v>0</v>
          </cell>
          <cell r="G1078">
            <v>0</v>
          </cell>
        </row>
        <row r="1079">
          <cell r="A1079" t="str">
            <v/>
          </cell>
          <cell r="B1079" t="str">
            <v/>
          </cell>
          <cell r="D1079" t="str">
            <v/>
          </cell>
          <cell r="F1079">
            <v>0</v>
          </cell>
          <cell r="G1079">
            <v>0</v>
          </cell>
        </row>
        <row r="1080">
          <cell r="F1080" t="str">
            <v>Total C</v>
          </cell>
          <cell r="G1080">
            <v>0</v>
          </cell>
        </row>
        <row r="1082">
          <cell r="A1082" t="str">
            <v/>
          </cell>
          <cell r="B1082" t="str">
            <v/>
          </cell>
          <cell r="D1082" t="str">
            <v>COSTO NETO</v>
          </cell>
          <cell r="F1082" t="str">
            <v>Total D=A+B+C</v>
          </cell>
          <cell r="G1082">
            <v>0</v>
          </cell>
        </row>
        <row r="1084">
          <cell r="A1084" t="str">
            <v>ANALISIS DE PRECIOS</v>
          </cell>
        </row>
        <row r="1085">
          <cell r="A1085" t="str">
            <v>COMITENTE:</v>
          </cell>
          <cell r="B1085" t="str">
            <v>INSTITUTO PROVINCIAL DE LA VIVIENDA</v>
          </cell>
        </row>
        <row r="1086">
          <cell r="A1086" t="str">
            <v>CONTRATISTA:</v>
          </cell>
          <cell r="B1086">
            <v>0</v>
          </cell>
        </row>
        <row r="1087">
          <cell r="A1087" t="str">
            <v>OBRA:</v>
          </cell>
          <cell r="B1087">
            <v>0</v>
          </cell>
          <cell r="F1087" t="str">
            <v>PRECIOS A:</v>
          </cell>
          <cell r="G1087">
            <v>0</v>
          </cell>
        </row>
        <row r="1088">
          <cell r="A1088" t="str">
            <v>UBICACIÓN:</v>
          </cell>
          <cell r="B1088">
            <v>0</v>
          </cell>
        </row>
        <row r="1089">
          <cell r="A1089" t="str">
            <v>RUBRO:</v>
          </cell>
          <cell r="C1089">
            <v>0</v>
          </cell>
        </row>
        <row r="1090">
          <cell r="A1090" t="str">
            <v>ITEM:</v>
          </cell>
          <cell r="B1090" t="str">
            <v/>
          </cell>
          <cell r="C1090" t="str">
            <v/>
          </cell>
          <cell r="F1090" t="str">
            <v>UNIDAD:</v>
          </cell>
          <cell r="G1090" t="str">
            <v/>
          </cell>
        </row>
        <row r="1092">
          <cell r="A1092" t="str">
            <v>DATOS REDETERMINACION</v>
          </cell>
          <cell r="C1092" t="str">
            <v>DESIGNACION</v>
          </cell>
          <cell r="D1092" t="str">
            <v>U</v>
          </cell>
          <cell r="E1092" t="str">
            <v>Cantidad</v>
          </cell>
          <cell r="F1092" t="str">
            <v>$ Unitarios</v>
          </cell>
          <cell r="G1092" t="str">
            <v>$ Parcial</v>
          </cell>
        </row>
        <row r="1093">
          <cell r="A1093" t="str">
            <v>CÓDIGO</v>
          </cell>
          <cell r="B1093" t="str">
            <v>DESCRIPCIÓN</v>
          </cell>
        </row>
        <row r="1094">
          <cell r="A1094" t="str">
            <v>A - MATERIALES</v>
          </cell>
        </row>
        <row r="1095">
          <cell r="A1095" t="str">
            <v/>
          </cell>
          <cell r="B1095" t="str">
            <v/>
          </cell>
          <cell r="D1095" t="str">
            <v/>
          </cell>
          <cell r="F1095">
            <v>0</v>
          </cell>
          <cell r="G1095">
            <v>0</v>
          </cell>
        </row>
        <row r="1096">
          <cell r="A1096" t="str">
            <v/>
          </cell>
          <cell r="B1096" t="str">
            <v/>
          </cell>
          <cell r="D1096" t="str">
            <v/>
          </cell>
          <cell r="F1096">
            <v>0</v>
          </cell>
          <cell r="G1096">
            <v>0</v>
          </cell>
        </row>
        <row r="1097">
          <cell r="A1097" t="str">
            <v/>
          </cell>
          <cell r="B1097" t="str">
            <v/>
          </cell>
          <cell r="D1097" t="str">
            <v/>
          </cell>
          <cell r="F1097">
            <v>0</v>
          </cell>
          <cell r="G1097">
            <v>0</v>
          </cell>
        </row>
        <row r="1098">
          <cell r="A1098" t="str">
            <v/>
          </cell>
          <cell r="B1098" t="str">
            <v/>
          </cell>
          <cell r="D1098" t="str">
            <v/>
          </cell>
          <cell r="F1098">
            <v>0</v>
          </cell>
          <cell r="G1098">
            <v>0</v>
          </cell>
        </row>
        <row r="1099">
          <cell r="A1099" t="str">
            <v/>
          </cell>
          <cell r="B1099" t="str">
            <v/>
          </cell>
          <cell r="D1099" t="str">
            <v/>
          </cell>
          <cell r="F1099">
            <v>0</v>
          </cell>
          <cell r="G1099">
            <v>0</v>
          </cell>
        </row>
        <row r="1100">
          <cell r="A1100" t="str">
            <v/>
          </cell>
          <cell r="B1100" t="str">
            <v/>
          </cell>
          <cell r="D1100" t="str">
            <v/>
          </cell>
          <cell r="F1100">
            <v>0</v>
          </cell>
          <cell r="G1100">
            <v>0</v>
          </cell>
        </row>
        <row r="1101">
          <cell r="A1101" t="str">
            <v/>
          </cell>
          <cell r="B1101" t="str">
            <v/>
          </cell>
          <cell r="D1101" t="str">
            <v/>
          </cell>
          <cell r="F1101">
            <v>0</v>
          </cell>
          <cell r="G1101">
            <v>0</v>
          </cell>
        </row>
        <row r="1102">
          <cell r="A1102" t="str">
            <v/>
          </cell>
          <cell r="B1102" t="str">
            <v/>
          </cell>
          <cell r="D1102" t="str">
            <v/>
          </cell>
          <cell r="F1102">
            <v>0</v>
          </cell>
          <cell r="G1102">
            <v>0</v>
          </cell>
        </row>
        <row r="1103">
          <cell r="A1103" t="str">
            <v/>
          </cell>
          <cell r="B1103" t="str">
            <v/>
          </cell>
          <cell r="D1103" t="str">
            <v/>
          </cell>
          <cell r="F1103">
            <v>0</v>
          </cell>
          <cell r="G1103">
            <v>0</v>
          </cell>
        </row>
        <row r="1104">
          <cell r="A1104" t="str">
            <v/>
          </cell>
          <cell r="B1104" t="str">
            <v/>
          </cell>
          <cell r="D1104" t="str">
            <v/>
          </cell>
          <cell r="F1104">
            <v>0</v>
          </cell>
          <cell r="G1104">
            <v>0</v>
          </cell>
        </row>
        <row r="1105">
          <cell r="A1105" t="str">
            <v/>
          </cell>
          <cell r="B1105" t="str">
            <v/>
          </cell>
          <cell r="D1105" t="str">
            <v/>
          </cell>
          <cell r="F1105">
            <v>0</v>
          </cell>
          <cell r="G1105">
            <v>0</v>
          </cell>
        </row>
        <row r="1106">
          <cell r="A1106" t="str">
            <v/>
          </cell>
          <cell r="B1106" t="str">
            <v/>
          </cell>
          <cell r="D1106" t="str">
            <v/>
          </cell>
          <cell r="F1106">
            <v>0</v>
          </cell>
          <cell r="G1106">
            <v>0</v>
          </cell>
        </row>
        <row r="1107">
          <cell r="A1107" t="str">
            <v/>
          </cell>
          <cell r="B1107" t="str">
            <v/>
          </cell>
          <cell r="D1107" t="str">
            <v/>
          </cell>
          <cell r="F1107">
            <v>0</v>
          </cell>
          <cell r="G1107">
            <v>0</v>
          </cell>
        </row>
        <row r="1108">
          <cell r="A1108" t="str">
            <v/>
          </cell>
          <cell r="B1108" t="str">
            <v/>
          </cell>
          <cell r="D1108" t="str">
            <v/>
          </cell>
          <cell r="F1108">
            <v>0</v>
          </cell>
          <cell r="G1108">
            <v>0</v>
          </cell>
        </row>
        <row r="1109">
          <cell r="A1109" t="str">
            <v/>
          </cell>
          <cell r="B1109" t="str">
            <v/>
          </cell>
          <cell r="D1109" t="str">
            <v/>
          </cell>
          <cell r="F1109">
            <v>0</v>
          </cell>
          <cell r="G1109">
            <v>0</v>
          </cell>
        </row>
        <row r="1110">
          <cell r="A1110" t="str">
            <v/>
          </cell>
          <cell r="B1110" t="str">
            <v/>
          </cell>
          <cell r="D1110" t="str">
            <v/>
          </cell>
          <cell r="F1110">
            <v>0</v>
          </cell>
          <cell r="G1110">
            <v>0</v>
          </cell>
        </row>
        <row r="1111">
          <cell r="A1111" t="str">
            <v/>
          </cell>
          <cell r="B1111" t="str">
            <v/>
          </cell>
          <cell r="D1111" t="str">
            <v/>
          </cell>
          <cell r="F1111">
            <v>0</v>
          </cell>
          <cell r="G1111">
            <v>0</v>
          </cell>
        </row>
        <row r="1112">
          <cell r="A1112" t="str">
            <v/>
          </cell>
          <cell r="B1112" t="str">
            <v/>
          </cell>
          <cell r="D1112" t="str">
            <v/>
          </cell>
          <cell r="F1112">
            <v>0</v>
          </cell>
          <cell r="G1112">
            <v>0</v>
          </cell>
        </row>
        <row r="1113">
          <cell r="A1113" t="str">
            <v/>
          </cell>
          <cell r="B1113" t="str">
            <v/>
          </cell>
          <cell r="D1113" t="str">
            <v/>
          </cell>
          <cell r="F1113">
            <v>0</v>
          </cell>
          <cell r="G1113">
            <v>0</v>
          </cell>
        </row>
        <row r="1114">
          <cell r="A1114" t="str">
            <v/>
          </cell>
          <cell r="B1114" t="str">
            <v/>
          </cell>
          <cell r="D1114" t="str">
            <v/>
          </cell>
          <cell r="F1114">
            <v>0</v>
          </cell>
          <cell r="G1114">
            <v>0</v>
          </cell>
        </row>
        <row r="1115">
          <cell r="F1115" t="str">
            <v>Total A</v>
          </cell>
          <cell r="G1115">
            <v>0</v>
          </cell>
        </row>
        <row r="1116">
          <cell r="A1116" t="str">
            <v>B - MANO DE OBRA</v>
          </cell>
        </row>
        <row r="1117">
          <cell r="A1117" t="str">
            <v/>
          </cell>
          <cell r="B1117" t="str">
            <v/>
          </cell>
          <cell r="D1117" t="str">
            <v/>
          </cell>
          <cell r="F1117">
            <v>0</v>
          </cell>
          <cell r="G1117">
            <v>0</v>
          </cell>
        </row>
        <row r="1118">
          <cell r="A1118" t="str">
            <v/>
          </cell>
          <cell r="B1118" t="str">
            <v/>
          </cell>
          <cell r="D1118" t="str">
            <v/>
          </cell>
          <cell r="F1118">
            <v>0</v>
          </cell>
          <cell r="G1118">
            <v>0</v>
          </cell>
        </row>
        <row r="1119">
          <cell r="A1119" t="str">
            <v/>
          </cell>
          <cell r="B1119" t="str">
            <v/>
          </cell>
          <cell r="D1119" t="str">
            <v/>
          </cell>
          <cell r="F1119">
            <v>0</v>
          </cell>
          <cell r="G1119">
            <v>0</v>
          </cell>
        </row>
        <row r="1120">
          <cell r="A1120" t="str">
            <v/>
          </cell>
          <cell r="B1120" t="str">
            <v/>
          </cell>
          <cell r="D1120" t="str">
            <v/>
          </cell>
          <cell r="F1120">
            <v>0</v>
          </cell>
          <cell r="G1120">
            <v>0</v>
          </cell>
        </row>
        <row r="1121">
          <cell r="A1121" t="str">
            <v/>
          </cell>
          <cell r="B1121" t="str">
            <v/>
          </cell>
          <cell r="D1121" t="str">
            <v/>
          </cell>
          <cell r="F1121">
            <v>0</v>
          </cell>
          <cell r="G1121">
            <v>0</v>
          </cell>
        </row>
        <row r="1122">
          <cell r="A1122" t="str">
            <v/>
          </cell>
          <cell r="B1122" t="str">
            <v/>
          </cell>
          <cell r="D1122" t="str">
            <v/>
          </cell>
          <cell r="F1122">
            <v>0</v>
          </cell>
          <cell r="G1122">
            <v>0</v>
          </cell>
        </row>
        <row r="1123">
          <cell r="A1123" t="str">
            <v/>
          </cell>
          <cell r="B1123" t="str">
            <v/>
          </cell>
          <cell r="D1123" t="str">
            <v/>
          </cell>
          <cell r="F1123">
            <v>0</v>
          </cell>
          <cell r="G1123">
            <v>0</v>
          </cell>
        </row>
        <row r="1124">
          <cell r="A1124" t="str">
            <v/>
          </cell>
          <cell r="B1124" t="str">
            <v/>
          </cell>
          <cell r="D1124" t="str">
            <v/>
          </cell>
          <cell r="F1124">
            <v>0</v>
          </cell>
          <cell r="G1124">
            <v>0</v>
          </cell>
        </row>
        <row r="1125">
          <cell r="F1125" t="str">
            <v>Total B</v>
          </cell>
          <cell r="G1125">
            <v>0</v>
          </cell>
        </row>
        <row r="1126">
          <cell r="A1126" t="str">
            <v>C - EQUIPOS</v>
          </cell>
        </row>
        <row r="1127">
          <cell r="A1127" t="str">
            <v/>
          </cell>
          <cell r="B1127" t="str">
            <v/>
          </cell>
          <cell r="D1127" t="str">
            <v/>
          </cell>
          <cell r="F1127">
            <v>0</v>
          </cell>
          <cell r="G1127">
            <v>0</v>
          </cell>
        </row>
        <row r="1128">
          <cell r="A1128" t="str">
            <v/>
          </cell>
          <cell r="B1128" t="str">
            <v/>
          </cell>
          <cell r="D1128" t="str">
            <v/>
          </cell>
          <cell r="F1128">
            <v>0</v>
          </cell>
          <cell r="G1128">
            <v>0</v>
          </cell>
        </row>
        <row r="1129">
          <cell r="A1129" t="str">
            <v/>
          </cell>
          <cell r="B1129" t="str">
            <v/>
          </cell>
          <cell r="D1129" t="str">
            <v/>
          </cell>
          <cell r="F1129">
            <v>0</v>
          </cell>
          <cell r="G1129">
            <v>0</v>
          </cell>
        </row>
        <row r="1130">
          <cell r="A1130" t="str">
            <v/>
          </cell>
          <cell r="B1130" t="str">
            <v/>
          </cell>
          <cell r="D1130" t="str">
            <v/>
          </cell>
          <cell r="F1130">
            <v>0</v>
          </cell>
          <cell r="G1130">
            <v>0</v>
          </cell>
        </row>
        <row r="1131">
          <cell r="A1131" t="str">
            <v/>
          </cell>
          <cell r="B1131" t="str">
            <v/>
          </cell>
          <cell r="D1131" t="str">
            <v/>
          </cell>
          <cell r="F1131">
            <v>0</v>
          </cell>
          <cell r="G1131">
            <v>0</v>
          </cell>
        </row>
        <row r="1132">
          <cell r="A1132" t="str">
            <v/>
          </cell>
          <cell r="B1132" t="str">
            <v/>
          </cell>
          <cell r="D1132" t="str">
            <v/>
          </cell>
          <cell r="F1132">
            <v>0</v>
          </cell>
          <cell r="G1132">
            <v>0</v>
          </cell>
        </row>
        <row r="1133">
          <cell r="A1133" t="str">
            <v/>
          </cell>
          <cell r="B1133" t="str">
            <v/>
          </cell>
          <cell r="D1133" t="str">
            <v/>
          </cell>
          <cell r="F1133">
            <v>0</v>
          </cell>
          <cell r="G1133">
            <v>0</v>
          </cell>
        </row>
        <row r="1134">
          <cell r="A1134" t="str">
            <v/>
          </cell>
          <cell r="B1134" t="str">
            <v/>
          </cell>
          <cell r="D1134" t="str">
            <v/>
          </cell>
          <cell r="F1134">
            <v>0</v>
          </cell>
          <cell r="G1134">
            <v>0</v>
          </cell>
        </row>
        <row r="1135">
          <cell r="A1135" t="str">
            <v/>
          </cell>
          <cell r="B1135" t="str">
            <v/>
          </cell>
          <cell r="D1135" t="str">
            <v/>
          </cell>
          <cell r="F1135">
            <v>0</v>
          </cell>
          <cell r="G1135">
            <v>0</v>
          </cell>
        </row>
        <row r="1136">
          <cell r="A1136" t="str">
            <v/>
          </cell>
          <cell r="B1136" t="str">
            <v/>
          </cell>
          <cell r="D1136" t="str">
            <v/>
          </cell>
          <cell r="F1136">
            <v>0</v>
          </cell>
          <cell r="G1136">
            <v>0</v>
          </cell>
        </row>
        <row r="1137">
          <cell r="F1137" t="str">
            <v>Total C</v>
          </cell>
          <cell r="G1137">
            <v>0</v>
          </cell>
        </row>
        <row r="1139">
          <cell r="A1139" t="str">
            <v/>
          </cell>
          <cell r="B1139" t="str">
            <v/>
          </cell>
          <cell r="D1139" t="str">
            <v>COSTO NETO</v>
          </cell>
          <cell r="F1139" t="str">
            <v>Total D=A+B+C</v>
          </cell>
          <cell r="G1139">
            <v>0</v>
          </cell>
        </row>
        <row r="1141">
          <cell r="A1141" t="str">
            <v>ANALISIS DE PRECIOS</v>
          </cell>
        </row>
        <row r="1142">
          <cell r="A1142" t="str">
            <v>COMITENTE:</v>
          </cell>
          <cell r="B1142" t="str">
            <v>INSTITUTO PROVINCIAL DE LA VIVIENDA</v>
          </cell>
        </row>
        <row r="1143">
          <cell r="A1143" t="str">
            <v>CONTRATISTA:</v>
          </cell>
          <cell r="B1143">
            <v>0</v>
          </cell>
        </row>
        <row r="1144">
          <cell r="A1144" t="str">
            <v>OBRA:</v>
          </cell>
          <cell r="B1144">
            <v>0</v>
          </cell>
          <cell r="F1144" t="str">
            <v>PRECIOS A:</v>
          </cell>
          <cell r="G1144">
            <v>0</v>
          </cell>
        </row>
        <row r="1145">
          <cell r="A1145" t="str">
            <v>UBICACIÓN:</v>
          </cell>
          <cell r="B1145">
            <v>0</v>
          </cell>
        </row>
        <row r="1146">
          <cell r="A1146" t="str">
            <v>RUBRO:</v>
          </cell>
          <cell r="C1146">
            <v>0</v>
          </cell>
        </row>
        <row r="1147">
          <cell r="A1147" t="str">
            <v>ITEM:</v>
          </cell>
          <cell r="B1147" t="str">
            <v/>
          </cell>
          <cell r="C1147" t="str">
            <v/>
          </cell>
          <cell r="F1147" t="str">
            <v>UNIDAD:</v>
          </cell>
          <cell r="G1147" t="str">
            <v/>
          </cell>
        </row>
        <row r="1149">
          <cell r="A1149" t="str">
            <v>DATOS REDETERMINACION</v>
          </cell>
          <cell r="C1149" t="str">
            <v>DESIGNACION</v>
          </cell>
          <cell r="D1149" t="str">
            <v>U</v>
          </cell>
          <cell r="E1149" t="str">
            <v>Cantidad</v>
          </cell>
          <cell r="F1149" t="str">
            <v>$ Unitarios</v>
          </cell>
          <cell r="G1149" t="str">
            <v>$ Parcial</v>
          </cell>
        </row>
        <row r="1150">
          <cell r="A1150" t="str">
            <v>CÓDIGO</v>
          </cell>
          <cell r="B1150" t="str">
            <v>DESCRIPCIÓN</v>
          </cell>
        </row>
        <row r="1151">
          <cell r="A1151" t="str">
            <v>A - MATERIALES</v>
          </cell>
        </row>
        <row r="1152">
          <cell r="A1152" t="str">
            <v/>
          </cell>
          <cell r="B1152" t="str">
            <v/>
          </cell>
          <cell r="D1152" t="str">
            <v/>
          </cell>
          <cell r="F1152">
            <v>0</v>
          </cell>
          <cell r="G1152">
            <v>0</v>
          </cell>
        </row>
        <row r="1153">
          <cell r="A1153" t="str">
            <v/>
          </cell>
          <cell r="B1153" t="str">
            <v/>
          </cell>
          <cell r="D1153" t="str">
            <v/>
          </cell>
          <cell r="F1153">
            <v>0</v>
          </cell>
          <cell r="G1153">
            <v>0</v>
          </cell>
        </row>
        <row r="1154">
          <cell r="A1154" t="str">
            <v/>
          </cell>
          <cell r="B1154" t="str">
            <v/>
          </cell>
          <cell r="D1154" t="str">
            <v/>
          </cell>
          <cell r="F1154">
            <v>0</v>
          </cell>
          <cell r="G1154">
            <v>0</v>
          </cell>
        </row>
        <row r="1155">
          <cell r="A1155" t="str">
            <v/>
          </cell>
          <cell r="B1155" t="str">
            <v/>
          </cell>
          <cell r="D1155" t="str">
            <v/>
          </cell>
          <cell r="F1155">
            <v>0</v>
          </cell>
          <cell r="G1155">
            <v>0</v>
          </cell>
        </row>
        <row r="1156">
          <cell r="A1156" t="str">
            <v/>
          </cell>
          <cell r="B1156" t="str">
            <v/>
          </cell>
          <cell r="D1156" t="str">
            <v/>
          </cell>
          <cell r="F1156">
            <v>0</v>
          </cell>
          <cell r="G1156">
            <v>0</v>
          </cell>
        </row>
        <row r="1157">
          <cell r="A1157" t="str">
            <v/>
          </cell>
          <cell r="B1157" t="str">
            <v/>
          </cell>
          <cell r="D1157" t="str">
            <v/>
          </cell>
          <cell r="F1157">
            <v>0</v>
          </cell>
          <cell r="G1157">
            <v>0</v>
          </cell>
        </row>
        <row r="1158">
          <cell r="A1158" t="str">
            <v/>
          </cell>
          <cell r="B1158" t="str">
            <v/>
          </cell>
          <cell r="D1158" t="str">
            <v/>
          </cell>
          <cell r="F1158">
            <v>0</v>
          </cell>
          <cell r="G1158">
            <v>0</v>
          </cell>
        </row>
        <row r="1159">
          <cell r="A1159" t="str">
            <v/>
          </cell>
          <cell r="B1159" t="str">
            <v/>
          </cell>
          <cell r="D1159" t="str">
            <v/>
          </cell>
          <cell r="F1159">
            <v>0</v>
          </cell>
          <cell r="G1159">
            <v>0</v>
          </cell>
        </row>
        <row r="1160">
          <cell r="A1160" t="str">
            <v/>
          </cell>
          <cell r="B1160" t="str">
            <v/>
          </cell>
          <cell r="D1160" t="str">
            <v/>
          </cell>
          <cell r="F1160">
            <v>0</v>
          </cell>
          <cell r="G1160">
            <v>0</v>
          </cell>
        </row>
        <row r="1161">
          <cell r="A1161" t="str">
            <v/>
          </cell>
          <cell r="B1161" t="str">
            <v/>
          </cell>
          <cell r="D1161" t="str">
            <v/>
          </cell>
          <cell r="F1161">
            <v>0</v>
          </cell>
          <cell r="G1161">
            <v>0</v>
          </cell>
        </row>
        <row r="1162">
          <cell r="A1162" t="str">
            <v/>
          </cell>
          <cell r="B1162" t="str">
            <v/>
          </cell>
          <cell r="D1162" t="str">
            <v/>
          </cell>
          <cell r="F1162">
            <v>0</v>
          </cell>
          <cell r="G1162">
            <v>0</v>
          </cell>
        </row>
        <row r="1163">
          <cell r="A1163" t="str">
            <v/>
          </cell>
          <cell r="B1163" t="str">
            <v/>
          </cell>
          <cell r="D1163" t="str">
            <v/>
          </cell>
          <cell r="F1163">
            <v>0</v>
          </cell>
          <cell r="G1163">
            <v>0</v>
          </cell>
        </row>
        <row r="1164">
          <cell r="A1164" t="str">
            <v/>
          </cell>
          <cell r="B1164" t="str">
            <v/>
          </cell>
          <cell r="D1164" t="str">
            <v/>
          </cell>
          <cell r="F1164">
            <v>0</v>
          </cell>
          <cell r="G1164">
            <v>0</v>
          </cell>
        </row>
        <row r="1165">
          <cell r="A1165" t="str">
            <v/>
          </cell>
          <cell r="B1165" t="str">
            <v/>
          </cell>
          <cell r="D1165" t="str">
            <v/>
          </cell>
          <cell r="F1165">
            <v>0</v>
          </cell>
          <cell r="G1165">
            <v>0</v>
          </cell>
        </row>
        <row r="1166">
          <cell r="A1166" t="str">
            <v/>
          </cell>
          <cell r="B1166" t="str">
            <v/>
          </cell>
          <cell r="D1166" t="str">
            <v/>
          </cell>
          <cell r="F1166">
            <v>0</v>
          </cell>
          <cell r="G1166">
            <v>0</v>
          </cell>
        </row>
        <row r="1167">
          <cell r="A1167" t="str">
            <v/>
          </cell>
          <cell r="B1167" t="str">
            <v/>
          </cell>
          <cell r="D1167" t="str">
            <v/>
          </cell>
          <cell r="F1167">
            <v>0</v>
          </cell>
          <cell r="G1167">
            <v>0</v>
          </cell>
        </row>
        <row r="1168">
          <cell r="A1168" t="str">
            <v/>
          </cell>
          <cell r="B1168" t="str">
            <v/>
          </cell>
          <cell r="D1168" t="str">
            <v/>
          </cell>
          <cell r="F1168">
            <v>0</v>
          </cell>
          <cell r="G1168">
            <v>0</v>
          </cell>
        </row>
        <row r="1169">
          <cell r="A1169" t="str">
            <v/>
          </cell>
          <cell r="B1169" t="str">
            <v/>
          </cell>
          <cell r="D1169" t="str">
            <v/>
          </cell>
          <cell r="F1169">
            <v>0</v>
          </cell>
          <cell r="G1169">
            <v>0</v>
          </cell>
        </row>
        <row r="1170">
          <cell r="A1170" t="str">
            <v/>
          </cell>
          <cell r="B1170" t="str">
            <v/>
          </cell>
          <cell r="D1170" t="str">
            <v/>
          </cell>
          <cell r="F1170">
            <v>0</v>
          </cell>
          <cell r="G1170">
            <v>0</v>
          </cell>
        </row>
        <row r="1171">
          <cell r="A1171" t="str">
            <v/>
          </cell>
          <cell r="B1171" t="str">
            <v/>
          </cell>
          <cell r="D1171" t="str">
            <v/>
          </cell>
          <cell r="F1171">
            <v>0</v>
          </cell>
          <cell r="G1171">
            <v>0</v>
          </cell>
        </row>
        <row r="1172">
          <cell r="F1172" t="str">
            <v>Total A</v>
          </cell>
          <cell r="G1172">
            <v>0</v>
          </cell>
        </row>
        <row r="1173">
          <cell r="A1173" t="str">
            <v>B - MANO DE OBRA</v>
          </cell>
        </row>
        <row r="1174">
          <cell r="A1174" t="str">
            <v/>
          </cell>
          <cell r="B1174" t="str">
            <v/>
          </cell>
          <cell r="D1174" t="str">
            <v/>
          </cell>
          <cell r="F1174">
            <v>0</v>
          </cell>
          <cell r="G1174">
            <v>0</v>
          </cell>
        </row>
        <row r="1175">
          <cell r="A1175" t="str">
            <v/>
          </cell>
          <cell r="B1175" t="str">
            <v/>
          </cell>
          <cell r="D1175" t="str">
            <v/>
          </cell>
          <cell r="F1175">
            <v>0</v>
          </cell>
          <cell r="G1175">
            <v>0</v>
          </cell>
        </row>
        <row r="1176">
          <cell r="A1176" t="str">
            <v/>
          </cell>
          <cell r="B1176" t="str">
            <v/>
          </cell>
          <cell r="D1176" t="str">
            <v/>
          </cell>
          <cell r="F1176">
            <v>0</v>
          </cell>
          <cell r="G1176">
            <v>0</v>
          </cell>
        </row>
        <row r="1177">
          <cell r="A1177" t="str">
            <v/>
          </cell>
          <cell r="B1177" t="str">
            <v/>
          </cell>
          <cell r="D1177" t="str">
            <v/>
          </cell>
          <cell r="F1177">
            <v>0</v>
          </cell>
          <cell r="G1177">
            <v>0</v>
          </cell>
        </row>
        <row r="1178">
          <cell r="A1178" t="str">
            <v/>
          </cell>
          <cell r="B1178" t="str">
            <v/>
          </cell>
          <cell r="D1178" t="str">
            <v/>
          </cell>
          <cell r="F1178">
            <v>0</v>
          </cell>
          <cell r="G1178">
            <v>0</v>
          </cell>
        </row>
        <row r="1179">
          <cell r="A1179" t="str">
            <v/>
          </cell>
          <cell r="B1179" t="str">
            <v/>
          </cell>
          <cell r="D1179" t="str">
            <v/>
          </cell>
          <cell r="F1179">
            <v>0</v>
          </cell>
          <cell r="G1179">
            <v>0</v>
          </cell>
        </row>
        <row r="1180">
          <cell r="A1180" t="str">
            <v/>
          </cell>
          <cell r="B1180" t="str">
            <v/>
          </cell>
          <cell r="D1180" t="str">
            <v/>
          </cell>
          <cell r="F1180">
            <v>0</v>
          </cell>
          <cell r="G1180">
            <v>0</v>
          </cell>
        </row>
        <row r="1181">
          <cell r="A1181" t="str">
            <v/>
          </cell>
          <cell r="B1181" t="str">
            <v/>
          </cell>
          <cell r="D1181" t="str">
            <v/>
          </cell>
          <cell r="F1181">
            <v>0</v>
          </cell>
          <cell r="G1181">
            <v>0</v>
          </cell>
        </row>
        <row r="1182">
          <cell r="F1182" t="str">
            <v>Total B</v>
          </cell>
          <cell r="G1182">
            <v>0</v>
          </cell>
        </row>
        <row r="1183">
          <cell r="A1183" t="str">
            <v>C - EQUIPOS</v>
          </cell>
        </row>
        <row r="1184">
          <cell r="A1184" t="str">
            <v/>
          </cell>
          <cell r="B1184" t="str">
            <v/>
          </cell>
          <cell r="D1184" t="str">
            <v/>
          </cell>
          <cell r="F1184">
            <v>0</v>
          </cell>
          <cell r="G1184">
            <v>0</v>
          </cell>
        </row>
        <row r="1185">
          <cell r="A1185" t="str">
            <v/>
          </cell>
          <cell r="B1185" t="str">
            <v/>
          </cell>
          <cell r="D1185" t="str">
            <v/>
          </cell>
          <cell r="F1185">
            <v>0</v>
          </cell>
          <cell r="G1185">
            <v>0</v>
          </cell>
        </row>
        <row r="1186">
          <cell r="A1186" t="str">
            <v/>
          </cell>
          <cell r="B1186" t="str">
            <v/>
          </cell>
          <cell r="D1186" t="str">
            <v/>
          </cell>
          <cell r="F1186">
            <v>0</v>
          </cell>
          <cell r="G1186">
            <v>0</v>
          </cell>
        </row>
        <row r="1187">
          <cell r="A1187" t="str">
            <v/>
          </cell>
          <cell r="B1187" t="str">
            <v/>
          </cell>
          <cell r="D1187" t="str">
            <v/>
          </cell>
          <cell r="F1187">
            <v>0</v>
          </cell>
          <cell r="G1187">
            <v>0</v>
          </cell>
        </row>
        <row r="1188">
          <cell r="A1188" t="str">
            <v/>
          </cell>
          <cell r="B1188" t="str">
            <v/>
          </cell>
          <cell r="D1188" t="str">
            <v/>
          </cell>
          <cell r="F1188">
            <v>0</v>
          </cell>
          <cell r="G1188">
            <v>0</v>
          </cell>
        </row>
        <row r="1189">
          <cell r="A1189" t="str">
            <v/>
          </cell>
          <cell r="B1189" t="str">
            <v/>
          </cell>
          <cell r="D1189" t="str">
            <v/>
          </cell>
          <cell r="F1189">
            <v>0</v>
          </cell>
          <cell r="G1189">
            <v>0</v>
          </cell>
        </row>
        <row r="1190">
          <cell r="A1190" t="str">
            <v/>
          </cell>
          <cell r="B1190" t="str">
            <v/>
          </cell>
          <cell r="D1190" t="str">
            <v/>
          </cell>
          <cell r="F1190">
            <v>0</v>
          </cell>
          <cell r="G1190">
            <v>0</v>
          </cell>
        </row>
        <row r="1191">
          <cell r="A1191" t="str">
            <v/>
          </cell>
          <cell r="B1191" t="str">
            <v/>
          </cell>
          <cell r="D1191" t="str">
            <v/>
          </cell>
          <cell r="F1191">
            <v>0</v>
          </cell>
          <cell r="G1191">
            <v>0</v>
          </cell>
        </row>
        <row r="1192">
          <cell r="A1192" t="str">
            <v/>
          </cell>
          <cell r="B1192" t="str">
            <v/>
          </cell>
          <cell r="D1192" t="str">
            <v/>
          </cell>
          <cell r="F1192">
            <v>0</v>
          </cell>
          <cell r="G1192">
            <v>0</v>
          </cell>
        </row>
        <row r="1193">
          <cell r="A1193" t="str">
            <v/>
          </cell>
          <cell r="B1193" t="str">
            <v/>
          </cell>
          <cell r="D1193" t="str">
            <v/>
          </cell>
          <cell r="F1193">
            <v>0</v>
          </cell>
          <cell r="G1193">
            <v>0</v>
          </cell>
        </row>
        <row r="1194">
          <cell r="F1194" t="str">
            <v>Total C</v>
          </cell>
          <cell r="G1194">
            <v>0</v>
          </cell>
        </row>
        <row r="1196">
          <cell r="A1196" t="str">
            <v/>
          </cell>
          <cell r="B1196" t="str">
            <v/>
          </cell>
          <cell r="D1196" t="str">
            <v>COSTO NETO</v>
          </cell>
          <cell r="F1196" t="str">
            <v>Total D=A+B+C</v>
          </cell>
          <cell r="G1196">
            <v>0</v>
          </cell>
        </row>
        <row r="1198">
          <cell r="A1198" t="str">
            <v>ANALISIS DE PRECIOS</v>
          </cell>
        </row>
        <row r="1199">
          <cell r="A1199" t="str">
            <v>COMITENTE:</v>
          </cell>
          <cell r="B1199" t="str">
            <v>INSTITUTO PROVINCIAL DE LA VIVIENDA</v>
          </cell>
        </row>
        <row r="1200">
          <cell r="A1200" t="str">
            <v>CONTRATISTA:</v>
          </cell>
          <cell r="B1200">
            <v>0</v>
          </cell>
        </row>
        <row r="1201">
          <cell r="A1201" t="str">
            <v>OBRA:</v>
          </cell>
          <cell r="B1201">
            <v>0</v>
          </cell>
          <cell r="F1201" t="str">
            <v>PRECIOS A:</v>
          </cell>
          <cell r="G1201">
            <v>0</v>
          </cell>
        </row>
        <row r="1202">
          <cell r="A1202" t="str">
            <v>UBICACIÓN:</v>
          </cell>
          <cell r="B1202">
            <v>0</v>
          </cell>
        </row>
        <row r="1203">
          <cell r="A1203" t="str">
            <v>RUBRO:</v>
          </cell>
          <cell r="C1203">
            <v>0</v>
          </cell>
        </row>
        <row r="1204">
          <cell r="A1204" t="str">
            <v>ITEM:</v>
          </cell>
          <cell r="B1204" t="str">
            <v/>
          </cell>
          <cell r="C1204" t="str">
            <v/>
          </cell>
          <cell r="F1204" t="str">
            <v>UNIDAD:</v>
          </cell>
          <cell r="G1204" t="str">
            <v/>
          </cell>
        </row>
        <row r="1206">
          <cell r="A1206" t="str">
            <v>DATOS REDETERMINACION</v>
          </cell>
          <cell r="C1206" t="str">
            <v>DESIGNACION</v>
          </cell>
          <cell r="D1206" t="str">
            <v>U</v>
          </cell>
          <cell r="E1206" t="str">
            <v>Cantidad</v>
          </cell>
          <cell r="F1206" t="str">
            <v>$ Unitarios</v>
          </cell>
          <cell r="G1206" t="str">
            <v>$ Parcial</v>
          </cell>
        </row>
        <row r="1207">
          <cell r="A1207" t="str">
            <v>CÓDIGO</v>
          </cell>
          <cell r="B1207" t="str">
            <v>DESCRIPCIÓN</v>
          </cell>
        </row>
        <row r="1208">
          <cell r="A1208" t="str">
            <v>A - MATERIALES</v>
          </cell>
        </row>
        <row r="1209">
          <cell r="A1209" t="str">
            <v/>
          </cell>
          <cell r="B1209" t="str">
            <v/>
          </cell>
          <cell r="D1209" t="str">
            <v/>
          </cell>
          <cell r="F1209">
            <v>0</v>
          </cell>
          <cell r="G1209">
            <v>0</v>
          </cell>
        </row>
        <row r="1210">
          <cell r="A1210" t="str">
            <v/>
          </cell>
          <cell r="B1210" t="str">
            <v/>
          </cell>
          <cell r="D1210" t="str">
            <v/>
          </cell>
          <cell r="F1210">
            <v>0</v>
          </cell>
          <cell r="G1210">
            <v>0</v>
          </cell>
        </row>
        <row r="1211">
          <cell r="A1211" t="str">
            <v/>
          </cell>
          <cell r="B1211" t="str">
            <v/>
          </cell>
          <cell r="D1211" t="str">
            <v/>
          </cell>
          <cell r="F1211">
            <v>0</v>
          </cell>
          <cell r="G1211">
            <v>0</v>
          </cell>
        </row>
        <row r="1212">
          <cell r="A1212" t="str">
            <v/>
          </cell>
          <cell r="B1212" t="str">
            <v/>
          </cell>
          <cell r="D1212" t="str">
            <v/>
          </cell>
          <cell r="F1212">
            <v>0</v>
          </cell>
          <cell r="G1212">
            <v>0</v>
          </cell>
        </row>
        <row r="1213">
          <cell r="A1213" t="str">
            <v/>
          </cell>
          <cell r="B1213" t="str">
            <v/>
          </cell>
          <cell r="D1213" t="str">
            <v/>
          </cell>
          <cell r="F1213">
            <v>0</v>
          </cell>
          <cell r="G1213">
            <v>0</v>
          </cell>
        </row>
        <row r="1214">
          <cell r="A1214" t="str">
            <v/>
          </cell>
          <cell r="B1214" t="str">
            <v/>
          </cell>
          <cell r="D1214" t="str">
            <v/>
          </cell>
          <cell r="F1214">
            <v>0</v>
          </cell>
          <cell r="G1214">
            <v>0</v>
          </cell>
        </row>
        <row r="1215">
          <cell r="A1215" t="str">
            <v/>
          </cell>
          <cell r="B1215" t="str">
            <v/>
          </cell>
          <cell r="D1215" t="str">
            <v/>
          </cell>
          <cell r="F1215">
            <v>0</v>
          </cell>
          <cell r="G1215">
            <v>0</v>
          </cell>
        </row>
        <row r="1216">
          <cell r="A1216" t="str">
            <v/>
          </cell>
          <cell r="B1216" t="str">
            <v/>
          </cell>
          <cell r="D1216" t="str">
            <v/>
          </cell>
          <cell r="F1216">
            <v>0</v>
          </cell>
          <cell r="G1216">
            <v>0</v>
          </cell>
        </row>
        <row r="1217">
          <cell r="A1217" t="str">
            <v/>
          </cell>
          <cell r="B1217" t="str">
            <v/>
          </cell>
          <cell r="D1217" t="str">
            <v/>
          </cell>
          <cell r="F1217">
            <v>0</v>
          </cell>
          <cell r="G1217">
            <v>0</v>
          </cell>
        </row>
        <row r="1218">
          <cell r="A1218" t="str">
            <v/>
          </cell>
          <cell r="B1218" t="str">
            <v/>
          </cell>
          <cell r="D1218" t="str">
            <v/>
          </cell>
          <cell r="F1218">
            <v>0</v>
          </cell>
          <cell r="G1218">
            <v>0</v>
          </cell>
        </row>
        <row r="1219">
          <cell r="A1219" t="str">
            <v/>
          </cell>
          <cell r="B1219" t="str">
            <v/>
          </cell>
          <cell r="D1219" t="str">
            <v/>
          </cell>
          <cell r="F1219">
            <v>0</v>
          </cell>
          <cell r="G1219">
            <v>0</v>
          </cell>
        </row>
        <row r="1220">
          <cell r="A1220" t="str">
            <v/>
          </cell>
          <cell r="B1220" t="str">
            <v/>
          </cell>
          <cell r="D1220" t="str">
            <v/>
          </cell>
          <cell r="F1220">
            <v>0</v>
          </cell>
          <cell r="G1220">
            <v>0</v>
          </cell>
        </row>
        <row r="1221">
          <cell r="A1221" t="str">
            <v/>
          </cell>
          <cell r="B1221" t="str">
            <v/>
          </cell>
          <cell r="D1221" t="str">
            <v/>
          </cell>
          <cell r="F1221">
            <v>0</v>
          </cell>
          <cell r="G1221">
            <v>0</v>
          </cell>
        </row>
        <row r="1222">
          <cell r="A1222" t="str">
            <v/>
          </cell>
          <cell r="B1222" t="str">
            <v/>
          </cell>
          <cell r="D1222" t="str">
            <v/>
          </cell>
          <cell r="F1222">
            <v>0</v>
          </cell>
          <cell r="G1222">
            <v>0</v>
          </cell>
        </row>
        <row r="1223">
          <cell r="A1223" t="str">
            <v/>
          </cell>
          <cell r="B1223" t="str">
            <v/>
          </cell>
          <cell r="D1223" t="str">
            <v/>
          </cell>
          <cell r="F1223">
            <v>0</v>
          </cell>
          <cell r="G1223">
            <v>0</v>
          </cell>
        </row>
        <row r="1224">
          <cell r="A1224" t="str">
            <v/>
          </cell>
          <cell r="B1224" t="str">
            <v/>
          </cell>
          <cell r="D1224" t="str">
            <v/>
          </cell>
          <cell r="F1224">
            <v>0</v>
          </cell>
          <cell r="G1224">
            <v>0</v>
          </cell>
        </row>
        <row r="1225">
          <cell r="A1225" t="str">
            <v/>
          </cell>
          <cell r="B1225" t="str">
            <v/>
          </cell>
          <cell r="D1225" t="str">
            <v/>
          </cell>
          <cell r="F1225">
            <v>0</v>
          </cell>
          <cell r="G1225">
            <v>0</v>
          </cell>
        </row>
        <row r="1226">
          <cell r="A1226" t="str">
            <v/>
          </cell>
          <cell r="B1226" t="str">
            <v/>
          </cell>
          <cell r="D1226" t="str">
            <v/>
          </cell>
          <cell r="F1226">
            <v>0</v>
          </cell>
          <cell r="G1226">
            <v>0</v>
          </cell>
        </row>
        <row r="1227">
          <cell r="A1227" t="str">
            <v/>
          </cell>
          <cell r="B1227" t="str">
            <v/>
          </cell>
          <cell r="D1227" t="str">
            <v/>
          </cell>
          <cell r="F1227">
            <v>0</v>
          </cell>
          <cell r="G1227">
            <v>0</v>
          </cell>
        </row>
        <row r="1228">
          <cell r="A1228" t="str">
            <v/>
          </cell>
          <cell r="B1228" t="str">
            <v/>
          </cell>
          <cell r="D1228" t="str">
            <v/>
          </cell>
          <cell r="F1228">
            <v>0</v>
          </cell>
          <cell r="G1228">
            <v>0</v>
          </cell>
        </row>
        <row r="1229">
          <cell r="F1229" t="str">
            <v>Total A</v>
          </cell>
          <cell r="G1229">
            <v>0</v>
          </cell>
        </row>
        <row r="1230">
          <cell r="A1230" t="str">
            <v>B - MANO DE OBRA</v>
          </cell>
        </row>
        <row r="1231">
          <cell r="A1231" t="str">
            <v/>
          </cell>
          <cell r="B1231" t="str">
            <v/>
          </cell>
          <cell r="D1231" t="str">
            <v/>
          </cell>
          <cell r="F1231">
            <v>0</v>
          </cell>
          <cell r="G1231">
            <v>0</v>
          </cell>
        </row>
        <row r="1232">
          <cell r="A1232" t="str">
            <v/>
          </cell>
          <cell r="B1232" t="str">
            <v/>
          </cell>
          <cell r="D1232" t="str">
            <v/>
          </cell>
          <cell r="F1232">
            <v>0</v>
          </cell>
          <cell r="G1232">
            <v>0</v>
          </cell>
        </row>
        <row r="1233">
          <cell r="A1233" t="str">
            <v/>
          </cell>
          <cell r="B1233" t="str">
            <v/>
          </cell>
          <cell r="D1233" t="str">
            <v/>
          </cell>
          <cell r="F1233">
            <v>0</v>
          </cell>
          <cell r="G1233">
            <v>0</v>
          </cell>
        </row>
        <row r="1234">
          <cell r="A1234" t="str">
            <v/>
          </cell>
          <cell r="B1234" t="str">
            <v/>
          </cell>
          <cell r="D1234" t="str">
            <v/>
          </cell>
          <cell r="F1234">
            <v>0</v>
          </cell>
          <cell r="G1234">
            <v>0</v>
          </cell>
        </row>
        <row r="1235">
          <cell r="A1235" t="str">
            <v/>
          </cell>
          <cell r="B1235" t="str">
            <v/>
          </cell>
          <cell r="D1235" t="str">
            <v/>
          </cell>
          <cell r="F1235">
            <v>0</v>
          </cell>
          <cell r="G1235">
            <v>0</v>
          </cell>
        </row>
        <row r="1236">
          <cell r="A1236" t="str">
            <v/>
          </cell>
          <cell r="B1236" t="str">
            <v/>
          </cell>
          <cell r="D1236" t="str">
            <v/>
          </cell>
          <cell r="F1236">
            <v>0</v>
          </cell>
          <cell r="G1236">
            <v>0</v>
          </cell>
        </row>
        <row r="1237">
          <cell r="A1237" t="str">
            <v/>
          </cell>
          <cell r="B1237" t="str">
            <v/>
          </cell>
          <cell r="D1237" t="str">
            <v/>
          </cell>
          <cell r="F1237">
            <v>0</v>
          </cell>
          <cell r="G1237">
            <v>0</v>
          </cell>
        </row>
        <row r="1238">
          <cell r="A1238" t="str">
            <v/>
          </cell>
          <cell r="B1238" t="str">
            <v/>
          </cell>
          <cell r="D1238" t="str">
            <v/>
          </cell>
          <cell r="F1238">
            <v>0</v>
          </cell>
          <cell r="G1238">
            <v>0</v>
          </cell>
        </row>
        <row r="1239">
          <cell r="F1239" t="str">
            <v>Total B</v>
          </cell>
          <cell r="G1239">
            <v>0</v>
          </cell>
        </row>
        <row r="1240">
          <cell r="A1240" t="str">
            <v>C - EQUIPOS</v>
          </cell>
        </row>
        <row r="1241">
          <cell r="A1241" t="str">
            <v/>
          </cell>
          <cell r="B1241" t="str">
            <v/>
          </cell>
          <cell r="D1241" t="str">
            <v/>
          </cell>
          <cell r="F1241">
            <v>0</v>
          </cell>
          <cell r="G1241">
            <v>0</v>
          </cell>
        </row>
        <row r="1242">
          <cell r="A1242" t="str">
            <v/>
          </cell>
          <cell r="B1242" t="str">
            <v/>
          </cell>
          <cell r="D1242" t="str">
            <v/>
          </cell>
          <cell r="F1242">
            <v>0</v>
          </cell>
          <cell r="G1242">
            <v>0</v>
          </cell>
        </row>
        <row r="1243">
          <cell r="A1243" t="str">
            <v/>
          </cell>
          <cell r="B1243" t="str">
            <v/>
          </cell>
          <cell r="D1243" t="str">
            <v/>
          </cell>
          <cell r="F1243">
            <v>0</v>
          </cell>
          <cell r="G1243">
            <v>0</v>
          </cell>
        </row>
        <row r="1244">
          <cell r="A1244" t="str">
            <v/>
          </cell>
          <cell r="B1244" t="str">
            <v/>
          </cell>
          <cell r="D1244" t="str">
            <v/>
          </cell>
          <cell r="F1244">
            <v>0</v>
          </cell>
          <cell r="G1244">
            <v>0</v>
          </cell>
        </row>
        <row r="1245">
          <cell r="A1245" t="str">
            <v/>
          </cell>
          <cell r="B1245" t="str">
            <v/>
          </cell>
          <cell r="D1245" t="str">
            <v/>
          </cell>
          <cell r="F1245">
            <v>0</v>
          </cell>
          <cell r="G1245">
            <v>0</v>
          </cell>
        </row>
        <row r="1246">
          <cell r="A1246" t="str">
            <v/>
          </cell>
          <cell r="B1246" t="str">
            <v/>
          </cell>
          <cell r="D1246" t="str">
            <v/>
          </cell>
          <cell r="F1246">
            <v>0</v>
          </cell>
          <cell r="G1246">
            <v>0</v>
          </cell>
        </row>
        <row r="1247">
          <cell r="A1247" t="str">
            <v/>
          </cell>
          <cell r="B1247" t="str">
            <v/>
          </cell>
          <cell r="D1247" t="str">
            <v/>
          </cell>
          <cell r="F1247">
            <v>0</v>
          </cell>
          <cell r="G1247">
            <v>0</v>
          </cell>
        </row>
        <row r="1248">
          <cell r="A1248" t="str">
            <v/>
          </cell>
          <cell r="B1248" t="str">
            <v/>
          </cell>
          <cell r="D1248" t="str">
            <v/>
          </cell>
          <cell r="F1248">
            <v>0</v>
          </cell>
          <cell r="G1248">
            <v>0</v>
          </cell>
        </row>
        <row r="1249">
          <cell r="A1249" t="str">
            <v/>
          </cell>
          <cell r="B1249" t="str">
            <v/>
          </cell>
          <cell r="D1249" t="str">
            <v/>
          </cell>
          <cell r="F1249">
            <v>0</v>
          </cell>
          <cell r="G1249">
            <v>0</v>
          </cell>
        </row>
        <row r="1250">
          <cell r="A1250" t="str">
            <v/>
          </cell>
          <cell r="B1250" t="str">
            <v/>
          </cell>
          <cell r="D1250" t="str">
            <v/>
          </cell>
          <cell r="F1250">
            <v>0</v>
          </cell>
          <cell r="G1250">
            <v>0</v>
          </cell>
        </row>
        <row r="1251">
          <cell r="F1251" t="str">
            <v>Total C</v>
          </cell>
          <cell r="G1251">
            <v>0</v>
          </cell>
        </row>
        <row r="1253">
          <cell r="A1253" t="str">
            <v/>
          </cell>
          <cell r="B1253" t="str">
            <v/>
          </cell>
          <cell r="D1253" t="str">
            <v>COSTO NETO</v>
          </cell>
          <cell r="F1253" t="str">
            <v>Total D=A+B+C</v>
          </cell>
          <cell r="G1253">
            <v>0</v>
          </cell>
        </row>
        <row r="1255">
          <cell r="A1255" t="str">
            <v>ANALISIS DE PRECIOS</v>
          </cell>
        </row>
        <row r="1256">
          <cell r="A1256" t="str">
            <v>COMITENTE:</v>
          </cell>
          <cell r="B1256" t="str">
            <v>INSTITUTO PROVINCIAL DE LA VIVIENDA</v>
          </cell>
        </row>
        <row r="1257">
          <cell r="A1257" t="str">
            <v>CONTRATISTA:</v>
          </cell>
          <cell r="B1257">
            <v>0</v>
          </cell>
        </row>
        <row r="1258">
          <cell r="A1258" t="str">
            <v>OBRA:</v>
          </cell>
          <cell r="B1258">
            <v>0</v>
          </cell>
          <cell r="F1258" t="str">
            <v>PRECIOS A:</v>
          </cell>
          <cell r="G1258">
            <v>0</v>
          </cell>
        </row>
        <row r="1259">
          <cell r="A1259" t="str">
            <v>UBICACIÓN:</v>
          </cell>
          <cell r="B1259">
            <v>0</v>
          </cell>
        </row>
        <row r="1260">
          <cell r="A1260" t="str">
            <v>RUBRO:</v>
          </cell>
          <cell r="C1260">
            <v>0</v>
          </cell>
        </row>
        <row r="1261">
          <cell r="A1261" t="str">
            <v>ITEM:</v>
          </cell>
          <cell r="B1261" t="str">
            <v/>
          </cell>
          <cell r="C1261" t="str">
            <v/>
          </cell>
          <cell r="F1261" t="str">
            <v>UNIDAD:</v>
          </cell>
          <cell r="G1261" t="str">
            <v/>
          </cell>
        </row>
        <row r="1263">
          <cell r="A1263" t="str">
            <v>DATOS REDETERMINACION</v>
          </cell>
          <cell r="C1263" t="str">
            <v>DESIGNACION</v>
          </cell>
          <cell r="D1263" t="str">
            <v>U</v>
          </cell>
          <cell r="E1263" t="str">
            <v>Cantidad</v>
          </cell>
          <cell r="F1263" t="str">
            <v>$ Unitarios</v>
          </cell>
          <cell r="G1263" t="str">
            <v>$ Parcial</v>
          </cell>
        </row>
        <row r="1264">
          <cell r="A1264" t="str">
            <v>CÓDIGO</v>
          </cell>
          <cell r="B1264" t="str">
            <v>DESCRIPCIÓN</v>
          </cell>
        </row>
        <row r="1265">
          <cell r="A1265" t="str">
            <v>A - MATERIALES</v>
          </cell>
        </row>
        <row r="1266">
          <cell r="A1266" t="str">
            <v/>
          </cell>
          <cell r="B1266" t="str">
            <v/>
          </cell>
          <cell r="D1266" t="str">
            <v/>
          </cell>
          <cell r="F1266">
            <v>0</v>
          </cell>
          <cell r="G1266">
            <v>0</v>
          </cell>
        </row>
        <row r="1267">
          <cell r="A1267" t="str">
            <v/>
          </cell>
          <cell r="B1267" t="str">
            <v/>
          </cell>
          <cell r="D1267" t="str">
            <v/>
          </cell>
          <cell r="F1267">
            <v>0</v>
          </cell>
          <cell r="G1267">
            <v>0</v>
          </cell>
        </row>
        <row r="1268">
          <cell r="A1268" t="str">
            <v/>
          </cell>
          <cell r="B1268" t="str">
            <v/>
          </cell>
          <cell r="D1268" t="str">
            <v/>
          </cell>
          <cell r="F1268">
            <v>0</v>
          </cell>
          <cell r="G1268">
            <v>0</v>
          </cell>
        </row>
        <row r="1269">
          <cell r="A1269" t="str">
            <v/>
          </cell>
          <cell r="B1269" t="str">
            <v/>
          </cell>
          <cell r="D1269" t="str">
            <v/>
          </cell>
          <cell r="F1269">
            <v>0</v>
          </cell>
          <cell r="G1269">
            <v>0</v>
          </cell>
        </row>
        <row r="1270">
          <cell r="A1270" t="str">
            <v/>
          </cell>
          <cell r="B1270" t="str">
            <v/>
          </cell>
          <cell r="D1270" t="str">
            <v/>
          </cell>
          <cell r="F1270">
            <v>0</v>
          </cell>
          <cell r="G1270">
            <v>0</v>
          </cell>
        </row>
        <row r="1271">
          <cell r="A1271" t="str">
            <v/>
          </cell>
          <cell r="B1271" t="str">
            <v/>
          </cell>
          <cell r="D1271" t="str">
            <v/>
          </cell>
          <cell r="F1271">
            <v>0</v>
          </cell>
          <cell r="G1271">
            <v>0</v>
          </cell>
        </row>
        <row r="1272">
          <cell r="A1272" t="str">
            <v/>
          </cell>
          <cell r="B1272" t="str">
            <v/>
          </cell>
          <cell r="D1272" t="str">
            <v/>
          </cell>
          <cell r="F1272">
            <v>0</v>
          </cell>
          <cell r="G1272">
            <v>0</v>
          </cell>
        </row>
        <row r="1273">
          <cell r="A1273" t="str">
            <v/>
          </cell>
          <cell r="B1273" t="str">
            <v/>
          </cell>
          <cell r="D1273" t="str">
            <v/>
          </cell>
          <cell r="F1273">
            <v>0</v>
          </cell>
          <cell r="G1273">
            <v>0</v>
          </cell>
        </row>
        <row r="1274">
          <cell r="A1274" t="str">
            <v/>
          </cell>
          <cell r="B1274" t="str">
            <v/>
          </cell>
          <cell r="D1274" t="str">
            <v/>
          </cell>
          <cell r="F1274">
            <v>0</v>
          </cell>
          <cell r="G1274">
            <v>0</v>
          </cell>
        </row>
        <row r="1275">
          <cell r="A1275" t="str">
            <v/>
          </cell>
          <cell r="B1275" t="str">
            <v/>
          </cell>
          <cell r="D1275" t="str">
            <v/>
          </cell>
          <cell r="F1275">
            <v>0</v>
          </cell>
          <cell r="G1275">
            <v>0</v>
          </cell>
        </row>
        <row r="1276">
          <cell r="A1276" t="str">
            <v/>
          </cell>
          <cell r="B1276" t="str">
            <v/>
          </cell>
          <cell r="D1276" t="str">
            <v/>
          </cell>
          <cell r="F1276">
            <v>0</v>
          </cell>
          <cell r="G1276">
            <v>0</v>
          </cell>
        </row>
        <row r="1277">
          <cell r="A1277" t="str">
            <v/>
          </cell>
          <cell r="B1277" t="str">
            <v/>
          </cell>
          <cell r="D1277" t="str">
            <v/>
          </cell>
          <cell r="F1277">
            <v>0</v>
          </cell>
          <cell r="G1277">
            <v>0</v>
          </cell>
        </row>
        <row r="1278">
          <cell r="A1278" t="str">
            <v/>
          </cell>
          <cell r="B1278" t="str">
            <v/>
          </cell>
          <cell r="D1278" t="str">
            <v/>
          </cell>
          <cell r="F1278">
            <v>0</v>
          </cell>
          <cell r="G1278">
            <v>0</v>
          </cell>
        </row>
        <row r="1279">
          <cell r="A1279" t="str">
            <v/>
          </cell>
          <cell r="B1279" t="str">
            <v/>
          </cell>
          <cell r="D1279" t="str">
            <v/>
          </cell>
          <cell r="F1279">
            <v>0</v>
          </cell>
          <cell r="G1279">
            <v>0</v>
          </cell>
        </row>
        <row r="1280">
          <cell r="A1280" t="str">
            <v/>
          </cell>
          <cell r="B1280" t="str">
            <v/>
          </cell>
          <cell r="D1280" t="str">
            <v/>
          </cell>
          <cell r="F1280">
            <v>0</v>
          </cell>
          <cell r="G1280">
            <v>0</v>
          </cell>
        </row>
        <row r="1281">
          <cell r="A1281" t="str">
            <v/>
          </cell>
          <cell r="B1281" t="str">
            <v/>
          </cell>
          <cell r="D1281" t="str">
            <v/>
          </cell>
          <cell r="F1281">
            <v>0</v>
          </cell>
          <cell r="G1281">
            <v>0</v>
          </cell>
        </row>
        <row r="1282">
          <cell r="A1282" t="str">
            <v/>
          </cell>
          <cell r="B1282" t="str">
            <v/>
          </cell>
          <cell r="D1282" t="str">
            <v/>
          </cell>
          <cell r="F1282">
            <v>0</v>
          </cell>
          <cell r="G1282">
            <v>0</v>
          </cell>
        </row>
        <row r="1283">
          <cell r="A1283" t="str">
            <v/>
          </cell>
          <cell r="B1283" t="str">
            <v/>
          </cell>
          <cell r="D1283" t="str">
            <v/>
          </cell>
          <cell r="F1283">
            <v>0</v>
          </cell>
          <cell r="G1283">
            <v>0</v>
          </cell>
        </row>
        <row r="1284">
          <cell r="A1284" t="str">
            <v/>
          </cell>
          <cell r="B1284" t="str">
            <v/>
          </cell>
          <cell r="D1284" t="str">
            <v/>
          </cell>
          <cell r="F1284">
            <v>0</v>
          </cell>
          <cell r="G1284">
            <v>0</v>
          </cell>
        </row>
        <row r="1285">
          <cell r="A1285" t="str">
            <v/>
          </cell>
          <cell r="B1285" t="str">
            <v/>
          </cell>
          <cell r="D1285" t="str">
            <v/>
          </cell>
          <cell r="F1285">
            <v>0</v>
          </cell>
          <cell r="G1285">
            <v>0</v>
          </cell>
        </row>
        <row r="1286">
          <cell r="F1286" t="str">
            <v>Total A</v>
          </cell>
          <cell r="G1286">
            <v>0</v>
          </cell>
        </row>
        <row r="1287">
          <cell r="A1287" t="str">
            <v>B - MANO DE OBRA</v>
          </cell>
        </row>
        <row r="1288">
          <cell r="A1288" t="str">
            <v/>
          </cell>
          <cell r="B1288" t="str">
            <v/>
          </cell>
          <cell r="D1288" t="str">
            <v/>
          </cell>
          <cell r="F1288">
            <v>0</v>
          </cell>
          <cell r="G1288">
            <v>0</v>
          </cell>
        </row>
        <row r="1289">
          <cell r="A1289" t="str">
            <v/>
          </cell>
          <cell r="B1289" t="str">
            <v/>
          </cell>
          <cell r="D1289" t="str">
            <v/>
          </cell>
          <cell r="F1289">
            <v>0</v>
          </cell>
          <cell r="G1289">
            <v>0</v>
          </cell>
        </row>
        <row r="1290">
          <cell r="A1290" t="str">
            <v/>
          </cell>
          <cell r="B1290" t="str">
            <v/>
          </cell>
          <cell r="D1290" t="str">
            <v/>
          </cell>
          <cell r="F1290">
            <v>0</v>
          </cell>
          <cell r="G1290">
            <v>0</v>
          </cell>
        </row>
        <row r="1291">
          <cell r="A1291" t="str">
            <v/>
          </cell>
          <cell r="B1291" t="str">
            <v/>
          </cell>
          <cell r="D1291" t="str">
            <v/>
          </cell>
          <cell r="F1291">
            <v>0</v>
          </cell>
          <cell r="G1291">
            <v>0</v>
          </cell>
        </row>
        <row r="1292">
          <cell r="A1292" t="str">
            <v/>
          </cell>
          <cell r="B1292" t="str">
            <v/>
          </cell>
          <cell r="D1292" t="str">
            <v/>
          </cell>
          <cell r="F1292">
            <v>0</v>
          </cell>
          <cell r="G1292">
            <v>0</v>
          </cell>
        </row>
        <row r="1293">
          <cell r="A1293" t="str">
            <v/>
          </cell>
          <cell r="B1293" t="str">
            <v/>
          </cell>
          <cell r="D1293" t="str">
            <v/>
          </cell>
          <cell r="F1293">
            <v>0</v>
          </cell>
          <cell r="G1293">
            <v>0</v>
          </cell>
        </row>
        <row r="1294">
          <cell r="A1294" t="str">
            <v/>
          </cell>
          <cell r="B1294" t="str">
            <v/>
          </cell>
          <cell r="D1294" t="str">
            <v/>
          </cell>
          <cell r="F1294">
            <v>0</v>
          </cell>
          <cell r="G1294">
            <v>0</v>
          </cell>
        </row>
        <row r="1295">
          <cell r="A1295" t="str">
            <v/>
          </cell>
          <cell r="B1295" t="str">
            <v/>
          </cell>
          <cell r="D1295" t="str">
            <v/>
          </cell>
          <cell r="F1295">
            <v>0</v>
          </cell>
          <cell r="G1295">
            <v>0</v>
          </cell>
        </row>
        <row r="1296">
          <cell r="F1296" t="str">
            <v>Total B</v>
          </cell>
          <cell r="G1296">
            <v>0</v>
          </cell>
        </row>
        <row r="1297">
          <cell r="A1297" t="str">
            <v>C - EQUIPOS</v>
          </cell>
        </row>
        <row r="1298">
          <cell r="A1298" t="str">
            <v/>
          </cell>
          <cell r="B1298" t="str">
            <v/>
          </cell>
          <cell r="D1298" t="str">
            <v/>
          </cell>
          <cell r="F1298">
            <v>0</v>
          </cell>
          <cell r="G1298">
            <v>0</v>
          </cell>
        </row>
        <row r="1299">
          <cell r="A1299" t="str">
            <v/>
          </cell>
          <cell r="B1299" t="str">
            <v/>
          </cell>
          <cell r="D1299" t="str">
            <v/>
          </cell>
          <cell r="F1299">
            <v>0</v>
          </cell>
          <cell r="G1299">
            <v>0</v>
          </cell>
        </row>
        <row r="1300">
          <cell r="A1300" t="str">
            <v/>
          </cell>
          <cell r="B1300" t="str">
            <v/>
          </cell>
          <cell r="D1300" t="str">
            <v/>
          </cell>
          <cell r="F1300">
            <v>0</v>
          </cell>
          <cell r="G1300">
            <v>0</v>
          </cell>
        </row>
        <row r="1301">
          <cell r="A1301" t="str">
            <v/>
          </cell>
          <cell r="B1301" t="str">
            <v/>
          </cell>
          <cell r="D1301" t="str">
            <v/>
          </cell>
          <cell r="F1301">
            <v>0</v>
          </cell>
          <cell r="G1301">
            <v>0</v>
          </cell>
        </row>
        <row r="1302">
          <cell r="A1302" t="str">
            <v/>
          </cell>
          <cell r="B1302" t="str">
            <v/>
          </cell>
          <cell r="D1302" t="str">
            <v/>
          </cell>
          <cell r="F1302">
            <v>0</v>
          </cell>
          <cell r="G1302">
            <v>0</v>
          </cell>
        </row>
        <row r="1303">
          <cell r="A1303" t="str">
            <v/>
          </cell>
          <cell r="B1303" t="str">
            <v/>
          </cell>
          <cell r="D1303" t="str">
            <v/>
          </cell>
          <cell r="F1303">
            <v>0</v>
          </cell>
          <cell r="G1303">
            <v>0</v>
          </cell>
        </row>
        <row r="1304">
          <cell r="A1304" t="str">
            <v/>
          </cell>
          <cell r="B1304" t="str">
            <v/>
          </cell>
          <cell r="D1304" t="str">
            <v/>
          </cell>
          <cell r="F1304">
            <v>0</v>
          </cell>
          <cell r="G1304">
            <v>0</v>
          </cell>
        </row>
        <row r="1305">
          <cell r="A1305" t="str">
            <v/>
          </cell>
          <cell r="B1305" t="str">
            <v/>
          </cell>
          <cell r="D1305" t="str">
            <v/>
          </cell>
          <cell r="F1305">
            <v>0</v>
          </cell>
          <cell r="G1305">
            <v>0</v>
          </cell>
        </row>
        <row r="1306">
          <cell r="A1306" t="str">
            <v/>
          </cell>
          <cell r="B1306" t="str">
            <v/>
          </cell>
          <cell r="D1306" t="str">
            <v/>
          </cell>
          <cell r="F1306">
            <v>0</v>
          </cell>
          <cell r="G1306">
            <v>0</v>
          </cell>
        </row>
        <row r="1307">
          <cell r="A1307" t="str">
            <v/>
          </cell>
          <cell r="B1307" t="str">
            <v/>
          </cell>
          <cell r="D1307" t="str">
            <v/>
          </cell>
          <cell r="F1307">
            <v>0</v>
          </cell>
          <cell r="G1307">
            <v>0</v>
          </cell>
        </row>
        <row r="1308">
          <cell r="F1308" t="str">
            <v>Total C</v>
          </cell>
          <cell r="G1308">
            <v>0</v>
          </cell>
        </row>
        <row r="1310">
          <cell r="A1310" t="str">
            <v/>
          </cell>
          <cell r="B1310" t="str">
            <v/>
          </cell>
          <cell r="D1310" t="str">
            <v>COSTO NETO</v>
          </cell>
          <cell r="F1310" t="str">
            <v>Total D=A+B+C</v>
          </cell>
          <cell r="G1310">
            <v>0</v>
          </cell>
        </row>
        <row r="1312">
          <cell r="A1312" t="str">
            <v>ANALISIS DE PRECIOS</v>
          </cell>
        </row>
        <row r="1313">
          <cell r="A1313" t="str">
            <v>COMITENTE:</v>
          </cell>
          <cell r="B1313" t="str">
            <v>INSTITUTO PROVINCIAL DE LA VIVIENDA</v>
          </cell>
        </row>
        <row r="1314">
          <cell r="A1314" t="str">
            <v>CONTRATISTA:</v>
          </cell>
          <cell r="B1314">
            <v>0</v>
          </cell>
        </row>
        <row r="1315">
          <cell r="A1315" t="str">
            <v>OBRA:</v>
          </cell>
          <cell r="B1315">
            <v>0</v>
          </cell>
          <cell r="F1315" t="str">
            <v>PRECIOS A:</v>
          </cell>
          <cell r="G1315">
            <v>0</v>
          </cell>
        </row>
        <row r="1316">
          <cell r="A1316" t="str">
            <v>UBICACIÓN:</v>
          </cell>
          <cell r="B1316">
            <v>0</v>
          </cell>
        </row>
        <row r="1317">
          <cell r="A1317" t="str">
            <v>RUBRO:</v>
          </cell>
          <cell r="C1317">
            <v>0</v>
          </cell>
        </row>
        <row r="1318">
          <cell r="A1318" t="str">
            <v>ITEM:</v>
          </cell>
          <cell r="B1318" t="str">
            <v/>
          </cell>
          <cell r="C1318" t="str">
            <v/>
          </cell>
          <cell r="F1318" t="str">
            <v>UNIDAD:</v>
          </cell>
          <cell r="G1318" t="str">
            <v/>
          </cell>
        </row>
        <row r="1320">
          <cell r="A1320" t="str">
            <v>DATOS REDETERMINACION</v>
          </cell>
          <cell r="C1320" t="str">
            <v>DESIGNACION</v>
          </cell>
          <cell r="D1320" t="str">
            <v>U</v>
          </cell>
          <cell r="E1320" t="str">
            <v>Cantidad</v>
          </cell>
          <cell r="F1320" t="str">
            <v>$ Unitarios</v>
          </cell>
          <cell r="G1320" t="str">
            <v>$ Parcial</v>
          </cell>
        </row>
        <row r="1321">
          <cell r="A1321" t="str">
            <v>CÓDIGO</v>
          </cell>
          <cell r="B1321" t="str">
            <v>DESCRIPCIÓN</v>
          </cell>
        </row>
        <row r="1322">
          <cell r="A1322" t="str">
            <v>A - MATERIALES</v>
          </cell>
        </row>
        <row r="1323">
          <cell r="A1323" t="str">
            <v/>
          </cell>
          <cell r="B1323" t="str">
            <v/>
          </cell>
          <cell r="D1323" t="str">
            <v/>
          </cell>
          <cell r="F1323">
            <v>0</v>
          </cell>
          <cell r="G1323">
            <v>0</v>
          </cell>
        </row>
        <row r="1324">
          <cell r="A1324" t="str">
            <v/>
          </cell>
          <cell r="B1324" t="str">
            <v/>
          </cell>
          <cell r="D1324" t="str">
            <v/>
          </cell>
          <cell r="F1324">
            <v>0</v>
          </cell>
          <cell r="G1324">
            <v>0</v>
          </cell>
        </row>
        <row r="1325">
          <cell r="A1325" t="str">
            <v/>
          </cell>
          <cell r="B1325" t="str">
            <v/>
          </cell>
          <cell r="D1325" t="str">
            <v/>
          </cell>
          <cell r="F1325">
            <v>0</v>
          </cell>
          <cell r="G1325">
            <v>0</v>
          </cell>
        </row>
        <row r="1326">
          <cell r="A1326" t="str">
            <v/>
          </cell>
          <cell r="B1326" t="str">
            <v/>
          </cell>
          <cell r="D1326" t="str">
            <v/>
          </cell>
          <cell r="F1326">
            <v>0</v>
          </cell>
          <cell r="G1326">
            <v>0</v>
          </cell>
        </row>
        <row r="1327">
          <cell r="A1327" t="str">
            <v/>
          </cell>
          <cell r="B1327" t="str">
            <v/>
          </cell>
          <cell r="D1327" t="str">
            <v/>
          </cell>
          <cell r="F1327">
            <v>0</v>
          </cell>
          <cell r="G1327">
            <v>0</v>
          </cell>
        </row>
        <row r="1328">
          <cell r="A1328" t="str">
            <v/>
          </cell>
          <cell r="B1328" t="str">
            <v/>
          </cell>
          <cell r="D1328" t="str">
            <v/>
          </cell>
          <cell r="F1328">
            <v>0</v>
          </cell>
          <cell r="G1328">
            <v>0</v>
          </cell>
        </row>
        <row r="1329">
          <cell r="A1329" t="str">
            <v/>
          </cell>
          <cell r="B1329" t="str">
            <v/>
          </cell>
          <cell r="D1329" t="str">
            <v/>
          </cell>
          <cell r="F1329">
            <v>0</v>
          </cell>
          <cell r="G1329">
            <v>0</v>
          </cell>
        </row>
        <row r="1330">
          <cell r="A1330" t="str">
            <v/>
          </cell>
          <cell r="B1330" t="str">
            <v/>
          </cell>
          <cell r="D1330" t="str">
            <v/>
          </cell>
          <cell r="F1330">
            <v>0</v>
          </cell>
          <cell r="G1330">
            <v>0</v>
          </cell>
        </row>
        <row r="1331">
          <cell r="A1331" t="str">
            <v/>
          </cell>
          <cell r="B1331" t="str">
            <v/>
          </cell>
          <cell r="D1331" t="str">
            <v/>
          </cell>
          <cell r="F1331">
            <v>0</v>
          </cell>
          <cell r="G1331">
            <v>0</v>
          </cell>
        </row>
        <row r="1332">
          <cell r="A1332" t="str">
            <v/>
          </cell>
          <cell r="B1332" t="str">
            <v/>
          </cell>
          <cell r="D1332" t="str">
            <v/>
          </cell>
          <cell r="F1332">
            <v>0</v>
          </cell>
          <cell r="G1332">
            <v>0</v>
          </cell>
        </row>
        <row r="1333">
          <cell r="A1333" t="str">
            <v/>
          </cell>
          <cell r="B1333" t="str">
            <v/>
          </cell>
          <cell r="D1333" t="str">
            <v/>
          </cell>
          <cell r="F1333">
            <v>0</v>
          </cell>
          <cell r="G1333">
            <v>0</v>
          </cell>
        </row>
        <row r="1334">
          <cell r="A1334" t="str">
            <v/>
          </cell>
          <cell r="B1334" t="str">
            <v/>
          </cell>
          <cell r="D1334" t="str">
            <v/>
          </cell>
          <cell r="F1334">
            <v>0</v>
          </cell>
          <cell r="G1334">
            <v>0</v>
          </cell>
        </row>
        <row r="1335">
          <cell r="A1335" t="str">
            <v/>
          </cell>
          <cell r="B1335" t="str">
            <v/>
          </cell>
          <cell r="D1335" t="str">
            <v/>
          </cell>
          <cell r="F1335">
            <v>0</v>
          </cell>
          <cell r="G1335">
            <v>0</v>
          </cell>
        </row>
        <row r="1336">
          <cell r="A1336" t="str">
            <v/>
          </cell>
          <cell r="B1336" t="str">
            <v/>
          </cell>
          <cell r="D1336" t="str">
            <v/>
          </cell>
          <cell r="F1336">
            <v>0</v>
          </cell>
          <cell r="G1336">
            <v>0</v>
          </cell>
        </row>
        <row r="1337">
          <cell r="A1337" t="str">
            <v/>
          </cell>
          <cell r="B1337" t="str">
            <v/>
          </cell>
          <cell r="D1337" t="str">
            <v/>
          </cell>
          <cell r="F1337">
            <v>0</v>
          </cell>
          <cell r="G1337">
            <v>0</v>
          </cell>
        </row>
        <row r="1338">
          <cell r="A1338" t="str">
            <v/>
          </cell>
          <cell r="B1338" t="str">
            <v/>
          </cell>
          <cell r="D1338" t="str">
            <v/>
          </cell>
          <cell r="F1338">
            <v>0</v>
          </cell>
          <cell r="G1338">
            <v>0</v>
          </cell>
        </row>
        <row r="1339">
          <cell r="A1339" t="str">
            <v/>
          </cell>
          <cell r="B1339" t="str">
            <v/>
          </cell>
          <cell r="D1339" t="str">
            <v/>
          </cell>
          <cell r="F1339">
            <v>0</v>
          </cell>
          <cell r="G1339">
            <v>0</v>
          </cell>
        </row>
        <row r="1340">
          <cell r="A1340" t="str">
            <v/>
          </cell>
          <cell r="B1340" t="str">
            <v/>
          </cell>
          <cell r="D1340" t="str">
            <v/>
          </cell>
          <cell r="F1340">
            <v>0</v>
          </cell>
          <cell r="G1340">
            <v>0</v>
          </cell>
        </row>
        <row r="1341">
          <cell r="A1341" t="str">
            <v/>
          </cell>
          <cell r="B1341" t="str">
            <v/>
          </cell>
          <cell r="D1341" t="str">
            <v/>
          </cell>
          <cell r="F1341">
            <v>0</v>
          </cell>
          <cell r="G1341">
            <v>0</v>
          </cell>
        </row>
        <row r="1342">
          <cell r="A1342" t="str">
            <v/>
          </cell>
          <cell r="B1342" t="str">
            <v/>
          </cell>
          <cell r="D1342" t="str">
            <v/>
          </cell>
          <cell r="F1342">
            <v>0</v>
          </cell>
          <cell r="G1342">
            <v>0</v>
          </cell>
        </row>
        <row r="1343">
          <cell r="F1343" t="str">
            <v>Total A</v>
          </cell>
          <cell r="G1343">
            <v>0</v>
          </cell>
        </row>
        <row r="1344">
          <cell r="A1344" t="str">
            <v>B - MANO DE OBRA</v>
          </cell>
        </row>
        <row r="1345">
          <cell r="A1345" t="str">
            <v/>
          </cell>
          <cell r="B1345" t="str">
            <v/>
          </cell>
          <cell r="D1345" t="str">
            <v/>
          </cell>
          <cell r="F1345">
            <v>0</v>
          </cell>
          <cell r="G1345">
            <v>0</v>
          </cell>
        </row>
        <row r="1346">
          <cell r="A1346" t="str">
            <v/>
          </cell>
          <cell r="B1346" t="str">
            <v/>
          </cell>
          <cell r="D1346" t="str">
            <v/>
          </cell>
          <cell r="F1346">
            <v>0</v>
          </cell>
          <cell r="G1346">
            <v>0</v>
          </cell>
        </row>
        <row r="1347">
          <cell r="A1347" t="str">
            <v/>
          </cell>
          <cell r="B1347" t="str">
            <v/>
          </cell>
          <cell r="D1347" t="str">
            <v/>
          </cell>
          <cell r="F1347">
            <v>0</v>
          </cell>
          <cell r="G1347">
            <v>0</v>
          </cell>
        </row>
        <row r="1348">
          <cell r="A1348" t="str">
            <v/>
          </cell>
          <cell r="B1348" t="str">
            <v/>
          </cell>
          <cell r="D1348" t="str">
            <v/>
          </cell>
          <cell r="F1348">
            <v>0</v>
          </cell>
          <cell r="G1348">
            <v>0</v>
          </cell>
        </row>
        <row r="1349">
          <cell r="A1349" t="str">
            <v/>
          </cell>
          <cell r="B1349" t="str">
            <v/>
          </cell>
          <cell r="D1349" t="str">
            <v/>
          </cell>
          <cell r="F1349">
            <v>0</v>
          </cell>
          <cell r="G1349">
            <v>0</v>
          </cell>
        </row>
        <row r="1350">
          <cell r="A1350" t="str">
            <v/>
          </cell>
          <cell r="B1350" t="str">
            <v/>
          </cell>
          <cell r="D1350" t="str">
            <v/>
          </cell>
          <cell r="F1350">
            <v>0</v>
          </cell>
          <cell r="G1350">
            <v>0</v>
          </cell>
        </row>
        <row r="1351">
          <cell r="A1351" t="str">
            <v/>
          </cell>
          <cell r="B1351" t="str">
            <v/>
          </cell>
          <cell r="D1351" t="str">
            <v/>
          </cell>
          <cell r="F1351">
            <v>0</v>
          </cell>
          <cell r="G1351">
            <v>0</v>
          </cell>
        </row>
        <row r="1352">
          <cell r="A1352" t="str">
            <v/>
          </cell>
          <cell r="B1352" t="str">
            <v/>
          </cell>
          <cell r="D1352" t="str">
            <v/>
          </cell>
          <cell r="F1352">
            <v>0</v>
          </cell>
          <cell r="G1352">
            <v>0</v>
          </cell>
        </row>
        <row r="1353">
          <cell r="F1353" t="str">
            <v>Total B</v>
          </cell>
          <cell r="G1353">
            <v>0</v>
          </cell>
        </row>
        <row r="1354">
          <cell r="A1354" t="str">
            <v>C - EQUIPOS</v>
          </cell>
        </row>
        <row r="1355">
          <cell r="A1355" t="str">
            <v/>
          </cell>
          <cell r="B1355" t="str">
            <v/>
          </cell>
          <cell r="D1355" t="str">
            <v/>
          </cell>
          <cell r="F1355">
            <v>0</v>
          </cell>
          <cell r="G1355">
            <v>0</v>
          </cell>
        </row>
        <row r="1356">
          <cell r="A1356" t="str">
            <v/>
          </cell>
          <cell r="B1356" t="str">
            <v/>
          </cell>
          <cell r="D1356" t="str">
            <v/>
          </cell>
          <cell r="F1356">
            <v>0</v>
          </cell>
          <cell r="G1356">
            <v>0</v>
          </cell>
        </row>
        <row r="1357">
          <cell r="A1357" t="str">
            <v/>
          </cell>
          <cell r="B1357" t="str">
            <v/>
          </cell>
          <cell r="D1357" t="str">
            <v/>
          </cell>
          <cell r="F1357">
            <v>0</v>
          </cell>
          <cell r="G1357">
            <v>0</v>
          </cell>
        </row>
        <row r="1358">
          <cell r="A1358" t="str">
            <v/>
          </cell>
          <cell r="B1358" t="str">
            <v/>
          </cell>
          <cell r="D1358" t="str">
            <v/>
          </cell>
          <cell r="F1358">
            <v>0</v>
          </cell>
          <cell r="G1358">
            <v>0</v>
          </cell>
        </row>
        <row r="1359">
          <cell r="A1359" t="str">
            <v/>
          </cell>
          <cell r="B1359" t="str">
            <v/>
          </cell>
          <cell r="D1359" t="str">
            <v/>
          </cell>
          <cell r="F1359">
            <v>0</v>
          </cell>
          <cell r="G1359">
            <v>0</v>
          </cell>
        </row>
        <row r="1360">
          <cell r="A1360" t="str">
            <v/>
          </cell>
          <cell r="B1360" t="str">
            <v/>
          </cell>
          <cell r="D1360" t="str">
            <v/>
          </cell>
          <cell r="F1360">
            <v>0</v>
          </cell>
          <cell r="G1360">
            <v>0</v>
          </cell>
        </row>
        <row r="1361">
          <cell r="A1361" t="str">
            <v/>
          </cell>
          <cell r="B1361" t="str">
            <v/>
          </cell>
          <cell r="D1361" t="str">
            <v/>
          </cell>
          <cell r="F1361">
            <v>0</v>
          </cell>
          <cell r="G1361">
            <v>0</v>
          </cell>
        </row>
        <row r="1362">
          <cell r="A1362" t="str">
            <v/>
          </cell>
          <cell r="B1362" t="str">
            <v/>
          </cell>
          <cell r="D1362" t="str">
            <v/>
          </cell>
          <cell r="F1362">
            <v>0</v>
          </cell>
          <cell r="G1362">
            <v>0</v>
          </cell>
        </row>
        <row r="1363">
          <cell r="A1363" t="str">
            <v/>
          </cell>
          <cell r="B1363" t="str">
            <v/>
          </cell>
          <cell r="D1363" t="str">
            <v/>
          </cell>
          <cell r="F1363">
            <v>0</v>
          </cell>
          <cell r="G1363">
            <v>0</v>
          </cell>
        </row>
        <row r="1364">
          <cell r="A1364" t="str">
            <v/>
          </cell>
          <cell r="B1364" t="str">
            <v/>
          </cell>
          <cell r="D1364" t="str">
            <v/>
          </cell>
          <cell r="F1364">
            <v>0</v>
          </cell>
          <cell r="G1364">
            <v>0</v>
          </cell>
        </row>
        <row r="1365">
          <cell r="F1365" t="str">
            <v>Total C</v>
          </cell>
          <cell r="G1365">
            <v>0</v>
          </cell>
        </row>
        <row r="1367">
          <cell r="A1367" t="str">
            <v/>
          </cell>
          <cell r="B1367" t="str">
            <v/>
          </cell>
          <cell r="D1367" t="str">
            <v>COSTO NETO</v>
          </cell>
          <cell r="F1367" t="str">
            <v>Total D=A+B+C</v>
          </cell>
          <cell r="G1367">
            <v>0</v>
          </cell>
        </row>
        <row r="1369">
          <cell r="A1369" t="str">
            <v>ANALISIS DE PRECIOS</v>
          </cell>
        </row>
        <row r="1370">
          <cell r="A1370" t="str">
            <v>COMITENTE:</v>
          </cell>
          <cell r="B1370" t="str">
            <v>INSTITUTO PROVINCIAL DE LA VIVIENDA</v>
          </cell>
        </row>
        <row r="1371">
          <cell r="A1371" t="str">
            <v>CONTRATISTA:</v>
          </cell>
          <cell r="B1371">
            <v>0</v>
          </cell>
        </row>
        <row r="1372">
          <cell r="A1372" t="str">
            <v>OBRA:</v>
          </cell>
          <cell r="B1372">
            <v>0</v>
          </cell>
          <cell r="F1372" t="str">
            <v>PRECIOS A:</v>
          </cell>
          <cell r="G1372">
            <v>0</v>
          </cell>
        </row>
        <row r="1373">
          <cell r="A1373" t="str">
            <v>UBICACIÓN:</v>
          </cell>
          <cell r="B1373">
            <v>0</v>
          </cell>
        </row>
        <row r="1374">
          <cell r="A1374" t="str">
            <v>RUBRO:</v>
          </cell>
          <cell r="C1374">
            <v>0</v>
          </cell>
        </row>
        <row r="1375">
          <cell r="A1375" t="str">
            <v>ITEM:</v>
          </cell>
          <cell r="B1375" t="str">
            <v/>
          </cell>
          <cell r="C1375" t="str">
            <v/>
          </cell>
          <cell r="F1375" t="str">
            <v>UNIDAD:</v>
          </cell>
          <cell r="G1375" t="str">
            <v/>
          </cell>
        </row>
        <row r="1377">
          <cell r="A1377" t="str">
            <v>DATOS REDETERMINACION</v>
          </cell>
          <cell r="C1377" t="str">
            <v>DESIGNACION</v>
          </cell>
          <cell r="D1377" t="str">
            <v>U</v>
          </cell>
          <cell r="E1377" t="str">
            <v>Cantidad</v>
          </cell>
          <cell r="F1377" t="str">
            <v>$ Unitarios</v>
          </cell>
          <cell r="G1377" t="str">
            <v>$ Parcial</v>
          </cell>
        </row>
        <row r="1378">
          <cell r="A1378" t="str">
            <v>CÓDIGO</v>
          </cell>
          <cell r="B1378" t="str">
            <v>DESCRIPCIÓN</v>
          </cell>
        </row>
        <row r="1379">
          <cell r="A1379" t="str">
            <v>A - MATERIALES</v>
          </cell>
        </row>
        <row r="1380">
          <cell r="A1380" t="str">
            <v/>
          </cell>
          <cell r="B1380" t="str">
            <v/>
          </cell>
          <cell r="D1380" t="str">
            <v/>
          </cell>
          <cell r="F1380">
            <v>0</v>
          </cell>
          <cell r="G1380">
            <v>0</v>
          </cell>
        </row>
        <row r="1381">
          <cell r="A1381" t="str">
            <v/>
          </cell>
          <cell r="B1381" t="str">
            <v/>
          </cell>
          <cell r="D1381" t="str">
            <v/>
          </cell>
          <cell r="F1381">
            <v>0</v>
          </cell>
          <cell r="G1381">
            <v>0</v>
          </cell>
        </row>
        <row r="1382">
          <cell r="A1382" t="str">
            <v/>
          </cell>
          <cell r="B1382" t="str">
            <v/>
          </cell>
          <cell r="D1382" t="str">
            <v/>
          </cell>
          <cell r="F1382">
            <v>0</v>
          </cell>
          <cell r="G1382">
            <v>0</v>
          </cell>
        </row>
        <row r="1383">
          <cell r="A1383" t="str">
            <v/>
          </cell>
          <cell r="B1383" t="str">
            <v/>
          </cell>
          <cell r="D1383" t="str">
            <v/>
          </cell>
          <cell r="F1383">
            <v>0</v>
          </cell>
          <cell r="G1383">
            <v>0</v>
          </cell>
        </row>
        <row r="1384">
          <cell r="A1384" t="str">
            <v/>
          </cell>
          <cell r="B1384" t="str">
            <v/>
          </cell>
          <cell r="D1384" t="str">
            <v/>
          </cell>
          <cell r="F1384">
            <v>0</v>
          </cell>
          <cell r="G1384">
            <v>0</v>
          </cell>
        </row>
        <row r="1385">
          <cell r="A1385" t="str">
            <v/>
          </cell>
          <cell r="B1385" t="str">
            <v/>
          </cell>
          <cell r="D1385" t="str">
            <v/>
          </cell>
          <cell r="F1385">
            <v>0</v>
          </cell>
          <cell r="G1385">
            <v>0</v>
          </cell>
        </row>
        <row r="1386">
          <cell r="A1386" t="str">
            <v/>
          </cell>
          <cell r="B1386" t="str">
            <v/>
          </cell>
          <cell r="D1386" t="str">
            <v/>
          </cell>
          <cell r="F1386">
            <v>0</v>
          </cell>
          <cell r="G1386">
            <v>0</v>
          </cell>
        </row>
        <row r="1387">
          <cell r="A1387" t="str">
            <v/>
          </cell>
          <cell r="B1387" t="str">
            <v/>
          </cell>
          <cell r="D1387" t="str">
            <v/>
          </cell>
          <cell r="F1387">
            <v>0</v>
          </cell>
          <cell r="G1387">
            <v>0</v>
          </cell>
        </row>
        <row r="1388">
          <cell r="A1388" t="str">
            <v/>
          </cell>
          <cell r="B1388" t="str">
            <v/>
          </cell>
          <cell r="D1388" t="str">
            <v/>
          </cell>
          <cell r="F1388">
            <v>0</v>
          </cell>
          <cell r="G1388">
            <v>0</v>
          </cell>
        </row>
        <row r="1389">
          <cell r="A1389" t="str">
            <v/>
          </cell>
          <cell r="B1389" t="str">
            <v/>
          </cell>
          <cell r="D1389" t="str">
            <v/>
          </cell>
          <cell r="F1389">
            <v>0</v>
          </cell>
          <cell r="G1389">
            <v>0</v>
          </cell>
        </row>
        <row r="1390">
          <cell r="A1390" t="str">
            <v/>
          </cell>
          <cell r="B1390" t="str">
            <v/>
          </cell>
          <cell r="D1390" t="str">
            <v/>
          </cell>
          <cell r="F1390">
            <v>0</v>
          </cell>
          <cell r="G1390">
            <v>0</v>
          </cell>
        </row>
        <row r="1391">
          <cell r="A1391" t="str">
            <v/>
          </cell>
          <cell r="B1391" t="str">
            <v/>
          </cell>
          <cell r="D1391" t="str">
            <v/>
          </cell>
          <cell r="F1391">
            <v>0</v>
          </cell>
          <cell r="G1391">
            <v>0</v>
          </cell>
        </row>
        <row r="1392">
          <cell r="A1392" t="str">
            <v/>
          </cell>
          <cell r="B1392" t="str">
            <v/>
          </cell>
          <cell r="D1392" t="str">
            <v/>
          </cell>
          <cell r="F1392">
            <v>0</v>
          </cell>
          <cell r="G1392">
            <v>0</v>
          </cell>
        </row>
        <row r="1393">
          <cell r="A1393" t="str">
            <v/>
          </cell>
          <cell r="B1393" t="str">
            <v/>
          </cell>
          <cell r="D1393" t="str">
            <v/>
          </cell>
          <cell r="F1393">
            <v>0</v>
          </cell>
          <cell r="G1393">
            <v>0</v>
          </cell>
        </row>
        <row r="1394">
          <cell r="A1394" t="str">
            <v/>
          </cell>
          <cell r="B1394" t="str">
            <v/>
          </cell>
          <cell r="D1394" t="str">
            <v/>
          </cell>
          <cell r="F1394">
            <v>0</v>
          </cell>
          <cell r="G1394">
            <v>0</v>
          </cell>
        </row>
        <row r="1395">
          <cell r="A1395" t="str">
            <v/>
          </cell>
          <cell r="B1395" t="str">
            <v/>
          </cell>
          <cell r="D1395" t="str">
            <v/>
          </cell>
          <cell r="F1395">
            <v>0</v>
          </cell>
          <cell r="G1395">
            <v>0</v>
          </cell>
        </row>
        <row r="1396">
          <cell r="A1396" t="str">
            <v/>
          </cell>
          <cell r="B1396" t="str">
            <v/>
          </cell>
          <cell r="D1396" t="str">
            <v/>
          </cell>
          <cell r="F1396">
            <v>0</v>
          </cell>
          <cell r="G1396">
            <v>0</v>
          </cell>
        </row>
        <row r="1397">
          <cell r="A1397" t="str">
            <v/>
          </cell>
          <cell r="B1397" t="str">
            <v/>
          </cell>
          <cell r="D1397" t="str">
            <v/>
          </cell>
          <cell r="F1397">
            <v>0</v>
          </cell>
          <cell r="G1397">
            <v>0</v>
          </cell>
        </row>
        <row r="1398">
          <cell r="A1398" t="str">
            <v/>
          </cell>
          <cell r="B1398" t="str">
            <v/>
          </cell>
          <cell r="D1398" t="str">
            <v/>
          </cell>
          <cell r="F1398">
            <v>0</v>
          </cell>
          <cell r="G1398">
            <v>0</v>
          </cell>
        </row>
        <row r="1399">
          <cell r="A1399" t="str">
            <v/>
          </cell>
          <cell r="B1399" t="str">
            <v/>
          </cell>
          <cell r="D1399" t="str">
            <v/>
          </cell>
          <cell r="F1399">
            <v>0</v>
          </cell>
          <cell r="G1399">
            <v>0</v>
          </cell>
        </row>
        <row r="1400">
          <cell r="F1400" t="str">
            <v>Total A</v>
          </cell>
          <cell r="G1400">
            <v>0</v>
          </cell>
        </row>
        <row r="1401">
          <cell r="A1401" t="str">
            <v>B - MANO DE OBRA</v>
          </cell>
        </row>
        <row r="1402">
          <cell r="A1402" t="str">
            <v/>
          </cell>
          <cell r="B1402" t="str">
            <v/>
          </cell>
          <cell r="D1402" t="str">
            <v/>
          </cell>
          <cell r="F1402">
            <v>0</v>
          </cell>
          <cell r="G1402">
            <v>0</v>
          </cell>
        </row>
        <row r="1403">
          <cell r="A1403" t="str">
            <v/>
          </cell>
          <cell r="B1403" t="str">
            <v/>
          </cell>
          <cell r="D1403" t="str">
            <v/>
          </cell>
          <cell r="F1403">
            <v>0</v>
          </cell>
          <cell r="G1403">
            <v>0</v>
          </cell>
        </row>
        <row r="1404">
          <cell r="A1404" t="str">
            <v/>
          </cell>
          <cell r="B1404" t="str">
            <v/>
          </cell>
          <cell r="D1404" t="str">
            <v/>
          </cell>
          <cell r="F1404">
            <v>0</v>
          </cell>
          <cell r="G1404">
            <v>0</v>
          </cell>
        </row>
        <row r="1405">
          <cell r="A1405" t="str">
            <v/>
          </cell>
          <cell r="B1405" t="str">
            <v/>
          </cell>
          <cell r="D1405" t="str">
            <v/>
          </cell>
          <cell r="F1405">
            <v>0</v>
          </cell>
          <cell r="G1405">
            <v>0</v>
          </cell>
        </row>
        <row r="1406">
          <cell r="A1406" t="str">
            <v/>
          </cell>
          <cell r="B1406" t="str">
            <v/>
          </cell>
          <cell r="D1406" t="str">
            <v/>
          </cell>
          <cell r="F1406">
            <v>0</v>
          </cell>
          <cell r="G1406">
            <v>0</v>
          </cell>
        </row>
        <row r="1407">
          <cell r="A1407" t="str">
            <v/>
          </cell>
          <cell r="B1407" t="str">
            <v/>
          </cell>
          <cell r="D1407" t="str">
            <v/>
          </cell>
          <cell r="F1407">
            <v>0</v>
          </cell>
          <cell r="G1407">
            <v>0</v>
          </cell>
        </row>
        <row r="1408">
          <cell r="A1408" t="str">
            <v/>
          </cell>
          <cell r="B1408" t="str">
            <v/>
          </cell>
          <cell r="D1408" t="str">
            <v/>
          </cell>
          <cell r="F1408">
            <v>0</v>
          </cell>
          <cell r="G1408">
            <v>0</v>
          </cell>
        </row>
        <row r="1409">
          <cell r="A1409" t="str">
            <v/>
          </cell>
          <cell r="B1409" t="str">
            <v/>
          </cell>
          <cell r="D1409" t="str">
            <v/>
          </cell>
          <cell r="F1409">
            <v>0</v>
          </cell>
          <cell r="G1409">
            <v>0</v>
          </cell>
        </row>
        <row r="1410">
          <cell r="F1410" t="str">
            <v>Total B</v>
          </cell>
          <cell r="G1410">
            <v>0</v>
          </cell>
        </row>
        <row r="1411">
          <cell r="A1411" t="str">
            <v>C - EQUIPOS</v>
          </cell>
        </row>
        <row r="1412">
          <cell r="A1412" t="str">
            <v/>
          </cell>
          <cell r="B1412" t="str">
            <v/>
          </cell>
          <cell r="D1412" t="str">
            <v/>
          </cell>
          <cell r="F1412">
            <v>0</v>
          </cell>
          <cell r="G1412">
            <v>0</v>
          </cell>
        </row>
        <row r="1413">
          <cell r="A1413" t="str">
            <v/>
          </cell>
          <cell r="B1413" t="str">
            <v/>
          </cell>
          <cell r="D1413" t="str">
            <v/>
          </cell>
          <cell r="F1413">
            <v>0</v>
          </cell>
          <cell r="G1413">
            <v>0</v>
          </cell>
        </row>
        <row r="1414">
          <cell r="A1414" t="str">
            <v/>
          </cell>
          <cell r="B1414" t="str">
            <v/>
          </cell>
          <cell r="D1414" t="str">
            <v/>
          </cell>
          <cell r="F1414">
            <v>0</v>
          </cell>
          <cell r="G1414">
            <v>0</v>
          </cell>
        </row>
        <row r="1415">
          <cell r="A1415" t="str">
            <v/>
          </cell>
          <cell r="B1415" t="str">
            <v/>
          </cell>
          <cell r="D1415" t="str">
            <v/>
          </cell>
          <cell r="F1415">
            <v>0</v>
          </cell>
          <cell r="G1415">
            <v>0</v>
          </cell>
        </row>
        <row r="1416">
          <cell r="A1416" t="str">
            <v/>
          </cell>
          <cell r="B1416" t="str">
            <v/>
          </cell>
          <cell r="D1416" t="str">
            <v/>
          </cell>
          <cell r="F1416">
            <v>0</v>
          </cell>
          <cell r="G1416">
            <v>0</v>
          </cell>
        </row>
        <row r="1417">
          <cell r="A1417" t="str">
            <v/>
          </cell>
          <cell r="B1417" t="str">
            <v/>
          </cell>
          <cell r="D1417" t="str">
            <v/>
          </cell>
          <cell r="F1417">
            <v>0</v>
          </cell>
          <cell r="G1417">
            <v>0</v>
          </cell>
        </row>
        <row r="1418">
          <cell r="A1418" t="str">
            <v/>
          </cell>
          <cell r="B1418" t="str">
            <v/>
          </cell>
          <cell r="D1418" t="str">
            <v/>
          </cell>
          <cell r="F1418">
            <v>0</v>
          </cell>
          <cell r="G1418">
            <v>0</v>
          </cell>
        </row>
        <row r="1419">
          <cell r="A1419" t="str">
            <v/>
          </cell>
          <cell r="B1419" t="str">
            <v/>
          </cell>
          <cell r="D1419" t="str">
            <v/>
          </cell>
          <cell r="F1419">
            <v>0</v>
          </cell>
          <cell r="G1419">
            <v>0</v>
          </cell>
        </row>
        <row r="1420">
          <cell r="A1420" t="str">
            <v/>
          </cell>
          <cell r="B1420" t="str">
            <v/>
          </cell>
          <cell r="D1420" t="str">
            <v/>
          </cell>
          <cell r="F1420">
            <v>0</v>
          </cell>
          <cell r="G1420">
            <v>0</v>
          </cell>
        </row>
        <row r="1421">
          <cell r="A1421" t="str">
            <v/>
          </cell>
          <cell r="B1421" t="str">
            <v/>
          </cell>
          <cell r="D1421" t="str">
            <v/>
          </cell>
          <cell r="F1421">
            <v>0</v>
          </cell>
          <cell r="G1421">
            <v>0</v>
          </cell>
        </row>
        <row r="1422">
          <cell r="F1422" t="str">
            <v>Total C</v>
          </cell>
          <cell r="G1422">
            <v>0</v>
          </cell>
        </row>
        <row r="1424">
          <cell r="A1424" t="str">
            <v/>
          </cell>
          <cell r="B1424" t="str">
            <v/>
          </cell>
          <cell r="D1424" t="str">
            <v>COSTO NETO</v>
          </cell>
          <cell r="F1424" t="str">
            <v>Total D=A+B+C</v>
          </cell>
          <cell r="G1424">
            <v>0</v>
          </cell>
        </row>
        <row r="1426">
          <cell r="A1426" t="str">
            <v>ANALISIS DE PRECIOS</v>
          </cell>
        </row>
        <row r="1427">
          <cell r="A1427" t="str">
            <v>COMITENTE:</v>
          </cell>
          <cell r="B1427" t="str">
            <v>INSTITUTO PROVINCIAL DE LA VIVIENDA</v>
          </cell>
        </row>
        <row r="1428">
          <cell r="A1428" t="str">
            <v>CONTRATISTA:</v>
          </cell>
          <cell r="B1428">
            <v>0</v>
          </cell>
        </row>
        <row r="1429">
          <cell r="A1429" t="str">
            <v>OBRA:</v>
          </cell>
          <cell r="B1429">
            <v>0</v>
          </cell>
          <cell r="F1429" t="str">
            <v>PRECIOS A:</v>
          </cell>
          <cell r="G1429">
            <v>0</v>
          </cell>
        </row>
        <row r="1430">
          <cell r="A1430" t="str">
            <v>UBICACIÓN:</v>
          </cell>
          <cell r="B1430">
            <v>0</v>
          </cell>
        </row>
        <row r="1431">
          <cell r="A1431" t="str">
            <v>RUBRO:</v>
          </cell>
          <cell r="C1431">
            <v>0</v>
          </cell>
        </row>
        <row r="1432">
          <cell r="A1432" t="str">
            <v>ITEM:</v>
          </cell>
          <cell r="B1432" t="str">
            <v/>
          </cell>
          <cell r="C1432" t="str">
            <v/>
          </cell>
          <cell r="F1432" t="str">
            <v>UNIDAD:</v>
          </cell>
          <cell r="G1432" t="str">
            <v/>
          </cell>
        </row>
        <row r="1434">
          <cell r="A1434" t="str">
            <v>DATOS REDETERMINACION</v>
          </cell>
          <cell r="C1434" t="str">
            <v>DESIGNACION</v>
          </cell>
          <cell r="D1434" t="str">
            <v>U</v>
          </cell>
          <cell r="E1434" t="str">
            <v>Cantidad</v>
          </cell>
          <cell r="F1434" t="str">
            <v>$ Unitarios</v>
          </cell>
          <cell r="G1434" t="str">
            <v>$ Parcial</v>
          </cell>
        </row>
        <row r="1435">
          <cell r="A1435" t="str">
            <v>CÓDIGO</v>
          </cell>
          <cell r="B1435" t="str">
            <v>DESCRIPCIÓN</v>
          </cell>
        </row>
        <row r="1436">
          <cell r="A1436" t="str">
            <v>A - MATERIALES</v>
          </cell>
        </row>
        <row r="1437">
          <cell r="A1437" t="str">
            <v/>
          </cell>
          <cell r="B1437" t="str">
            <v/>
          </cell>
          <cell r="D1437" t="str">
            <v/>
          </cell>
          <cell r="F1437">
            <v>0</v>
          </cell>
          <cell r="G1437">
            <v>0</v>
          </cell>
        </row>
        <row r="1438">
          <cell r="A1438" t="str">
            <v/>
          </cell>
          <cell r="B1438" t="str">
            <v/>
          </cell>
          <cell r="D1438" t="str">
            <v/>
          </cell>
          <cell r="F1438">
            <v>0</v>
          </cell>
          <cell r="G1438">
            <v>0</v>
          </cell>
        </row>
        <row r="1439">
          <cell r="A1439" t="str">
            <v/>
          </cell>
          <cell r="B1439" t="str">
            <v/>
          </cell>
          <cell r="D1439" t="str">
            <v/>
          </cell>
          <cell r="F1439">
            <v>0</v>
          </cell>
          <cell r="G1439">
            <v>0</v>
          </cell>
        </row>
        <row r="1440">
          <cell r="A1440" t="str">
            <v/>
          </cell>
          <cell r="B1440" t="str">
            <v/>
          </cell>
          <cell r="D1440" t="str">
            <v/>
          </cell>
          <cell r="F1440">
            <v>0</v>
          </cell>
          <cell r="G1440">
            <v>0</v>
          </cell>
        </row>
        <row r="1441">
          <cell r="A1441" t="str">
            <v/>
          </cell>
          <cell r="B1441" t="str">
            <v/>
          </cell>
          <cell r="D1441" t="str">
            <v/>
          </cell>
          <cell r="F1441">
            <v>0</v>
          </cell>
          <cell r="G1441">
            <v>0</v>
          </cell>
        </row>
        <row r="1442">
          <cell r="A1442" t="str">
            <v/>
          </cell>
          <cell r="B1442" t="str">
            <v/>
          </cell>
          <cell r="D1442" t="str">
            <v/>
          </cell>
          <cell r="F1442">
            <v>0</v>
          </cell>
          <cell r="G1442">
            <v>0</v>
          </cell>
        </row>
        <row r="1443">
          <cell r="A1443" t="str">
            <v/>
          </cell>
          <cell r="B1443" t="str">
            <v/>
          </cell>
          <cell r="D1443" t="str">
            <v/>
          </cell>
          <cell r="F1443">
            <v>0</v>
          </cell>
          <cell r="G1443">
            <v>0</v>
          </cell>
        </row>
        <row r="1444">
          <cell r="A1444" t="str">
            <v/>
          </cell>
          <cell r="B1444" t="str">
            <v/>
          </cell>
          <cell r="D1444" t="str">
            <v/>
          </cell>
          <cell r="F1444">
            <v>0</v>
          </cell>
          <cell r="G1444">
            <v>0</v>
          </cell>
        </row>
        <row r="1445">
          <cell r="A1445" t="str">
            <v/>
          </cell>
          <cell r="B1445" t="str">
            <v/>
          </cell>
          <cell r="D1445" t="str">
            <v/>
          </cell>
          <cell r="F1445">
            <v>0</v>
          </cell>
          <cell r="G1445">
            <v>0</v>
          </cell>
        </row>
        <row r="1446">
          <cell r="A1446" t="str">
            <v/>
          </cell>
          <cell r="B1446" t="str">
            <v/>
          </cell>
          <cell r="D1446" t="str">
            <v/>
          </cell>
          <cell r="F1446">
            <v>0</v>
          </cell>
          <cell r="G1446">
            <v>0</v>
          </cell>
        </row>
        <row r="1447">
          <cell r="A1447" t="str">
            <v/>
          </cell>
          <cell r="B1447" t="str">
            <v/>
          </cell>
          <cell r="D1447" t="str">
            <v/>
          </cell>
          <cell r="F1447">
            <v>0</v>
          </cell>
          <cell r="G1447">
            <v>0</v>
          </cell>
        </row>
        <row r="1448">
          <cell r="A1448" t="str">
            <v/>
          </cell>
          <cell r="B1448" t="str">
            <v/>
          </cell>
          <cell r="D1448" t="str">
            <v/>
          </cell>
          <cell r="F1448">
            <v>0</v>
          </cell>
          <cell r="G1448">
            <v>0</v>
          </cell>
        </row>
        <row r="1449">
          <cell r="A1449" t="str">
            <v/>
          </cell>
          <cell r="B1449" t="str">
            <v/>
          </cell>
          <cell r="D1449" t="str">
            <v/>
          </cell>
          <cell r="F1449">
            <v>0</v>
          </cell>
          <cell r="G1449">
            <v>0</v>
          </cell>
        </row>
        <row r="1450">
          <cell r="A1450" t="str">
            <v/>
          </cell>
          <cell r="B1450" t="str">
            <v/>
          </cell>
          <cell r="D1450" t="str">
            <v/>
          </cell>
          <cell r="F1450">
            <v>0</v>
          </cell>
          <cell r="G1450">
            <v>0</v>
          </cell>
        </row>
        <row r="1451">
          <cell r="A1451" t="str">
            <v/>
          </cell>
          <cell r="B1451" t="str">
            <v/>
          </cell>
          <cell r="D1451" t="str">
            <v/>
          </cell>
          <cell r="F1451">
            <v>0</v>
          </cell>
          <cell r="G1451">
            <v>0</v>
          </cell>
        </row>
        <row r="1452">
          <cell r="A1452" t="str">
            <v/>
          </cell>
          <cell r="B1452" t="str">
            <v/>
          </cell>
          <cell r="D1452" t="str">
            <v/>
          </cell>
          <cell r="F1452">
            <v>0</v>
          </cell>
          <cell r="G1452">
            <v>0</v>
          </cell>
        </row>
        <row r="1453">
          <cell r="A1453" t="str">
            <v/>
          </cell>
          <cell r="B1453" t="str">
            <v/>
          </cell>
          <cell r="D1453" t="str">
            <v/>
          </cell>
          <cell r="F1453">
            <v>0</v>
          </cell>
          <cell r="G1453">
            <v>0</v>
          </cell>
        </row>
        <row r="1454">
          <cell r="A1454" t="str">
            <v/>
          </cell>
          <cell r="B1454" t="str">
            <v/>
          </cell>
          <cell r="D1454" t="str">
            <v/>
          </cell>
          <cell r="F1454">
            <v>0</v>
          </cell>
          <cell r="G1454">
            <v>0</v>
          </cell>
        </row>
        <row r="1455">
          <cell r="A1455" t="str">
            <v/>
          </cell>
          <cell r="B1455" t="str">
            <v/>
          </cell>
          <cell r="D1455" t="str">
            <v/>
          </cell>
          <cell r="F1455">
            <v>0</v>
          </cell>
          <cell r="G1455">
            <v>0</v>
          </cell>
        </row>
        <row r="1456">
          <cell r="A1456" t="str">
            <v/>
          </cell>
          <cell r="B1456" t="str">
            <v/>
          </cell>
          <cell r="D1456" t="str">
            <v/>
          </cell>
          <cell r="F1456">
            <v>0</v>
          </cell>
          <cell r="G1456">
            <v>0</v>
          </cell>
        </row>
        <row r="1457">
          <cell r="F1457" t="str">
            <v>Total A</v>
          </cell>
          <cell r="G1457">
            <v>0</v>
          </cell>
        </row>
        <row r="1458">
          <cell r="A1458" t="str">
            <v>B - MANO DE OBRA</v>
          </cell>
        </row>
        <row r="1459">
          <cell r="A1459" t="str">
            <v/>
          </cell>
          <cell r="B1459" t="str">
            <v/>
          </cell>
          <cell r="D1459" t="str">
            <v/>
          </cell>
          <cell r="F1459">
            <v>0</v>
          </cell>
          <cell r="G1459">
            <v>0</v>
          </cell>
        </row>
        <row r="1460">
          <cell r="A1460" t="str">
            <v/>
          </cell>
          <cell r="B1460" t="str">
            <v/>
          </cell>
          <cell r="D1460" t="str">
            <v/>
          </cell>
          <cell r="F1460">
            <v>0</v>
          </cell>
          <cell r="G1460">
            <v>0</v>
          </cell>
        </row>
        <row r="1461">
          <cell r="A1461" t="str">
            <v/>
          </cell>
          <cell r="B1461" t="str">
            <v/>
          </cell>
          <cell r="D1461" t="str">
            <v/>
          </cell>
          <cell r="F1461">
            <v>0</v>
          </cell>
          <cell r="G1461">
            <v>0</v>
          </cell>
        </row>
        <row r="1462">
          <cell r="A1462" t="str">
            <v/>
          </cell>
          <cell r="B1462" t="str">
            <v/>
          </cell>
          <cell r="D1462" t="str">
            <v/>
          </cell>
          <cell r="F1462">
            <v>0</v>
          </cell>
          <cell r="G1462">
            <v>0</v>
          </cell>
        </row>
        <row r="1463">
          <cell r="A1463" t="str">
            <v/>
          </cell>
          <cell r="B1463" t="str">
            <v/>
          </cell>
          <cell r="D1463" t="str">
            <v/>
          </cell>
          <cell r="F1463">
            <v>0</v>
          </cell>
          <cell r="G1463">
            <v>0</v>
          </cell>
        </row>
        <row r="1464">
          <cell r="A1464" t="str">
            <v/>
          </cell>
          <cell r="B1464" t="str">
            <v/>
          </cell>
          <cell r="D1464" t="str">
            <v/>
          </cell>
          <cell r="F1464">
            <v>0</v>
          </cell>
          <cell r="G1464">
            <v>0</v>
          </cell>
        </row>
        <row r="1465">
          <cell r="A1465" t="str">
            <v/>
          </cell>
          <cell r="B1465" t="str">
            <v/>
          </cell>
          <cell r="D1465" t="str">
            <v/>
          </cell>
          <cell r="F1465">
            <v>0</v>
          </cell>
          <cell r="G1465">
            <v>0</v>
          </cell>
        </row>
        <row r="1466">
          <cell r="A1466" t="str">
            <v/>
          </cell>
          <cell r="B1466" t="str">
            <v/>
          </cell>
          <cell r="D1466" t="str">
            <v/>
          </cell>
          <cell r="F1466">
            <v>0</v>
          </cell>
          <cell r="G1466">
            <v>0</v>
          </cell>
        </row>
        <row r="1467">
          <cell r="F1467" t="str">
            <v>Total B</v>
          </cell>
          <cell r="G1467">
            <v>0</v>
          </cell>
        </row>
        <row r="1468">
          <cell r="A1468" t="str">
            <v>C - EQUIPOS</v>
          </cell>
        </row>
        <row r="1469">
          <cell r="A1469" t="str">
            <v/>
          </cell>
          <cell r="B1469" t="str">
            <v/>
          </cell>
          <cell r="D1469" t="str">
            <v/>
          </cell>
          <cell r="F1469">
            <v>0</v>
          </cell>
          <cell r="G1469">
            <v>0</v>
          </cell>
        </row>
        <row r="1470">
          <cell r="A1470" t="str">
            <v/>
          </cell>
          <cell r="B1470" t="str">
            <v/>
          </cell>
          <cell r="D1470" t="str">
            <v/>
          </cell>
          <cell r="F1470">
            <v>0</v>
          </cell>
          <cell r="G1470">
            <v>0</v>
          </cell>
        </row>
        <row r="1471">
          <cell r="A1471" t="str">
            <v/>
          </cell>
          <cell r="B1471" t="str">
            <v/>
          </cell>
          <cell r="D1471" t="str">
            <v/>
          </cell>
          <cell r="F1471">
            <v>0</v>
          </cell>
          <cell r="G1471">
            <v>0</v>
          </cell>
        </row>
        <row r="1472">
          <cell r="A1472" t="str">
            <v/>
          </cell>
          <cell r="B1472" t="str">
            <v/>
          </cell>
          <cell r="D1472" t="str">
            <v/>
          </cell>
          <cell r="F1472">
            <v>0</v>
          </cell>
          <cell r="G1472">
            <v>0</v>
          </cell>
        </row>
        <row r="1473">
          <cell r="A1473" t="str">
            <v/>
          </cell>
          <cell r="B1473" t="str">
            <v/>
          </cell>
          <cell r="D1473" t="str">
            <v/>
          </cell>
          <cell r="F1473">
            <v>0</v>
          </cell>
          <cell r="G1473">
            <v>0</v>
          </cell>
        </row>
        <row r="1474">
          <cell r="A1474" t="str">
            <v/>
          </cell>
          <cell r="B1474" t="str">
            <v/>
          </cell>
          <cell r="D1474" t="str">
            <v/>
          </cell>
          <cell r="F1474">
            <v>0</v>
          </cell>
          <cell r="G1474">
            <v>0</v>
          </cell>
        </row>
        <row r="1475">
          <cell r="A1475" t="str">
            <v/>
          </cell>
          <cell r="B1475" t="str">
            <v/>
          </cell>
          <cell r="D1475" t="str">
            <v/>
          </cell>
          <cell r="F1475">
            <v>0</v>
          </cell>
          <cell r="G1475">
            <v>0</v>
          </cell>
        </row>
        <row r="1476">
          <cell r="A1476" t="str">
            <v/>
          </cell>
          <cell r="B1476" t="str">
            <v/>
          </cell>
          <cell r="D1476" t="str">
            <v/>
          </cell>
          <cell r="F1476">
            <v>0</v>
          </cell>
          <cell r="G1476">
            <v>0</v>
          </cell>
        </row>
        <row r="1477">
          <cell r="A1477" t="str">
            <v/>
          </cell>
          <cell r="B1477" t="str">
            <v/>
          </cell>
          <cell r="D1477" t="str">
            <v/>
          </cell>
          <cell r="F1477">
            <v>0</v>
          </cell>
          <cell r="G1477">
            <v>0</v>
          </cell>
        </row>
        <row r="1478">
          <cell r="A1478" t="str">
            <v/>
          </cell>
          <cell r="B1478" t="str">
            <v/>
          </cell>
          <cell r="D1478" t="str">
            <v/>
          </cell>
          <cell r="F1478">
            <v>0</v>
          </cell>
          <cell r="G1478">
            <v>0</v>
          </cell>
        </row>
        <row r="1479">
          <cell r="F1479" t="str">
            <v>Total C</v>
          </cell>
          <cell r="G1479">
            <v>0</v>
          </cell>
        </row>
        <row r="1481">
          <cell r="A1481" t="str">
            <v/>
          </cell>
          <cell r="B1481" t="str">
            <v/>
          </cell>
          <cell r="D1481" t="str">
            <v>COSTO NETO</v>
          </cell>
          <cell r="F1481" t="str">
            <v>Total D=A+B+C</v>
          </cell>
          <cell r="G1481">
            <v>0</v>
          </cell>
        </row>
        <row r="1483">
          <cell r="A1483" t="str">
            <v>ANALISIS DE PRECIOS</v>
          </cell>
        </row>
        <row r="1484">
          <cell r="A1484" t="str">
            <v>COMITENTE:</v>
          </cell>
          <cell r="B1484" t="str">
            <v>INSTITUTO PROVINCIAL DE LA VIVIENDA</v>
          </cell>
        </row>
        <row r="1485">
          <cell r="A1485" t="str">
            <v>CONTRATISTA:</v>
          </cell>
          <cell r="B1485">
            <v>0</v>
          </cell>
        </row>
        <row r="1486">
          <cell r="A1486" t="str">
            <v>OBRA:</v>
          </cell>
          <cell r="B1486">
            <v>0</v>
          </cell>
          <cell r="F1486" t="str">
            <v>PRECIOS A:</v>
          </cell>
          <cell r="G1486">
            <v>0</v>
          </cell>
        </row>
        <row r="1487">
          <cell r="A1487" t="str">
            <v>UBICACIÓN:</v>
          </cell>
          <cell r="B1487">
            <v>0</v>
          </cell>
        </row>
        <row r="1488">
          <cell r="A1488" t="str">
            <v>RUBRO:</v>
          </cell>
          <cell r="C1488">
            <v>0</v>
          </cell>
        </row>
        <row r="1489">
          <cell r="A1489" t="str">
            <v>ITEM:</v>
          </cell>
          <cell r="B1489" t="str">
            <v/>
          </cell>
          <cell r="C1489" t="str">
            <v/>
          </cell>
          <cell r="F1489" t="str">
            <v>UNIDAD:</v>
          </cell>
          <cell r="G1489" t="str">
            <v/>
          </cell>
        </row>
        <row r="1491">
          <cell r="A1491" t="str">
            <v>DATOS REDETERMINACION</v>
          </cell>
          <cell r="C1491" t="str">
            <v>DESIGNACION</v>
          </cell>
          <cell r="D1491" t="str">
            <v>U</v>
          </cell>
          <cell r="E1491" t="str">
            <v>Cantidad</v>
          </cell>
          <cell r="F1491" t="str">
            <v>$ Unitarios</v>
          </cell>
          <cell r="G1491" t="str">
            <v>$ Parcial</v>
          </cell>
        </row>
        <row r="1492">
          <cell r="A1492" t="str">
            <v>CÓDIGO</v>
          </cell>
          <cell r="B1492" t="str">
            <v>DESCRIPCIÓN</v>
          </cell>
        </row>
        <row r="1493">
          <cell r="A1493" t="str">
            <v>A - MATERIALES</v>
          </cell>
        </row>
        <row r="1494">
          <cell r="A1494" t="str">
            <v/>
          </cell>
          <cell r="B1494" t="str">
            <v/>
          </cell>
          <cell r="D1494" t="str">
            <v/>
          </cell>
          <cell r="F1494">
            <v>0</v>
          </cell>
          <cell r="G1494">
            <v>0</v>
          </cell>
        </row>
        <row r="1495">
          <cell r="A1495" t="str">
            <v/>
          </cell>
          <cell r="B1495" t="str">
            <v/>
          </cell>
          <cell r="D1495" t="str">
            <v/>
          </cell>
          <cell r="F1495">
            <v>0</v>
          </cell>
          <cell r="G1495">
            <v>0</v>
          </cell>
        </row>
        <row r="1496">
          <cell r="A1496" t="str">
            <v/>
          </cell>
          <cell r="B1496" t="str">
            <v/>
          </cell>
          <cell r="D1496" t="str">
            <v/>
          </cell>
          <cell r="F1496">
            <v>0</v>
          </cell>
          <cell r="G1496">
            <v>0</v>
          </cell>
        </row>
        <row r="1497">
          <cell r="A1497" t="str">
            <v/>
          </cell>
          <cell r="B1497" t="str">
            <v/>
          </cell>
          <cell r="D1497" t="str">
            <v/>
          </cell>
          <cell r="F1497">
            <v>0</v>
          </cell>
          <cell r="G1497">
            <v>0</v>
          </cell>
        </row>
        <row r="1498">
          <cell r="A1498" t="str">
            <v/>
          </cell>
          <cell r="B1498" t="str">
            <v/>
          </cell>
          <cell r="D1498" t="str">
            <v/>
          </cell>
          <cell r="F1498">
            <v>0</v>
          </cell>
          <cell r="G1498">
            <v>0</v>
          </cell>
        </row>
        <row r="1499">
          <cell r="A1499" t="str">
            <v/>
          </cell>
          <cell r="B1499" t="str">
            <v/>
          </cell>
          <cell r="D1499" t="str">
            <v/>
          </cell>
          <cell r="F1499">
            <v>0</v>
          </cell>
          <cell r="G1499">
            <v>0</v>
          </cell>
        </row>
        <row r="1500">
          <cell r="A1500" t="str">
            <v/>
          </cell>
          <cell r="B1500" t="str">
            <v/>
          </cell>
          <cell r="D1500" t="str">
            <v/>
          </cell>
          <cell r="F1500">
            <v>0</v>
          </cell>
          <cell r="G1500">
            <v>0</v>
          </cell>
        </row>
        <row r="1501">
          <cell r="A1501" t="str">
            <v/>
          </cell>
          <cell r="B1501" t="str">
            <v/>
          </cell>
          <cell r="D1501" t="str">
            <v/>
          </cell>
          <cell r="F1501">
            <v>0</v>
          </cell>
          <cell r="G1501">
            <v>0</v>
          </cell>
        </row>
        <row r="1502">
          <cell r="A1502" t="str">
            <v/>
          </cell>
          <cell r="B1502" t="str">
            <v/>
          </cell>
          <cell r="D1502" t="str">
            <v/>
          </cell>
          <cell r="F1502">
            <v>0</v>
          </cell>
          <cell r="G1502">
            <v>0</v>
          </cell>
        </row>
        <row r="1503">
          <cell r="A1503" t="str">
            <v/>
          </cell>
          <cell r="B1503" t="str">
            <v/>
          </cell>
          <cell r="D1503" t="str">
            <v/>
          </cell>
          <cell r="F1503">
            <v>0</v>
          </cell>
          <cell r="G1503">
            <v>0</v>
          </cell>
        </row>
        <row r="1504">
          <cell r="A1504" t="str">
            <v/>
          </cell>
          <cell r="B1504" t="str">
            <v/>
          </cell>
          <cell r="D1504" t="str">
            <v/>
          </cell>
          <cell r="F1504">
            <v>0</v>
          </cell>
          <cell r="G1504">
            <v>0</v>
          </cell>
        </row>
        <row r="1505">
          <cell r="A1505" t="str">
            <v/>
          </cell>
          <cell r="B1505" t="str">
            <v/>
          </cell>
          <cell r="D1505" t="str">
            <v/>
          </cell>
          <cell r="F1505">
            <v>0</v>
          </cell>
          <cell r="G1505">
            <v>0</v>
          </cell>
        </row>
        <row r="1506">
          <cell r="A1506" t="str">
            <v/>
          </cell>
          <cell r="B1506" t="str">
            <v/>
          </cell>
          <cell r="D1506" t="str">
            <v/>
          </cell>
          <cell r="F1506">
            <v>0</v>
          </cell>
          <cell r="G1506">
            <v>0</v>
          </cell>
        </row>
        <row r="1507">
          <cell r="A1507" t="str">
            <v/>
          </cell>
          <cell r="B1507" t="str">
            <v/>
          </cell>
          <cell r="D1507" t="str">
            <v/>
          </cell>
          <cell r="F1507">
            <v>0</v>
          </cell>
          <cell r="G1507">
            <v>0</v>
          </cell>
        </row>
        <row r="1508">
          <cell r="A1508" t="str">
            <v/>
          </cell>
          <cell r="B1508" t="str">
            <v/>
          </cell>
          <cell r="D1508" t="str">
            <v/>
          </cell>
          <cell r="F1508">
            <v>0</v>
          </cell>
          <cell r="G1508">
            <v>0</v>
          </cell>
        </row>
        <row r="1509">
          <cell r="A1509" t="str">
            <v/>
          </cell>
          <cell r="B1509" t="str">
            <v/>
          </cell>
          <cell r="D1509" t="str">
            <v/>
          </cell>
          <cell r="F1509">
            <v>0</v>
          </cell>
          <cell r="G1509">
            <v>0</v>
          </cell>
        </row>
        <row r="1510">
          <cell r="A1510" t="str">
            <v/>
          </cell>
          <cell r="B1510" t="str">
            <v/>
          </cell>
          <cell r="D1510" t="str">
            <v/>
          </cell>
          <cell r="F1510">
            <v>0</v>
          </cell>
          <cell r="G1510">
            <v>0</v>
          </cell>
        </row>
        <row r="1511">
          <cell r="A1511" t="str">
            <v/>
          </cell>
          <cell r="B1511" t="str">
            <v/>
          </cell>
          <cell r="D1511" t="str">
            <v/>
          </cell>
          <cell r="F1511">
            <v>0</v>
          </cell>
          <cell r="G1511">
            <v>0</v>
          </cell>
        </row>
        <row r="1512">
          <cell r="A1512" t="str">
            <v/>
          </cell>
          <cell r="B1512" t="str">
            <v/>
          </cell>
          <cell r="D1512" t="str">
            <v/>
          </cell>
          <cell r="F1512">
            <v>0</v>
          </cell>
          <cell r="G1512">
            <v>0</v>
          </cell>
        </row>
        <row r="1513">
          <cell r="A1513" t="str">
            <v/>
          </cell>
          <cell r="B1513" t="str">
            <v/>
          </cell>
          <cell r="D1513" t="str">
            <v/>
          </cell>
          <cell r="F1513">
            <v>0</v>
          </cell>
          <cell r="G1513">
            <v>0</v>
          </cell>
        </row>
        <row r="1514">
          <cell r="F1514" t="str">
            <v>Total A</v>
          </cell>
          <cell r="G1514">
            <v>0</v>
          </cell>
        </row>
        <row r="1515">
          <cell r="A1515" t="str">
            <v>B - MANO DE OBRA</v>
          </cell>
        </row>
        <row r="1516">
          <cell r="A1516" t="str">
            <v/>
          </cell>
          <cell r="B1516" t="str">
            <v/>
          </cell>
          <cell r="D1516" t="str">
            <v/>
          </cell>
          <cell r="F1516">
            <v>0</v>
          </cell>
          <cell r="G1516">
            <v>0</v>
          </cell>
        </row>
        <row r="1517">
          <cell r="A1517" t="str">
            <v/>
          </cell>
          <cell r="B1517" t="str">
            <v/>
          </cell>
          <cell r="D1517" t="str">
            <v/>
          </cell>
          <cell r="F1517">
            <v>0</v>
          </cell>
          <cell r="G1517">
            <v>0</v>
          </cell>
        </row>
        <row r="1518">
          <cell r="A1518" t="str">
            <v/>
          </cell>
          <cell r="B1518" t="str">
            <v/>
          </cell>
          <cell r="D1518" t="str">
            <v/>
          </cell>
          <cell r="F1518">
            <v>0</v>
          </cell>
          <cell r="G1518">
            <v>0</v>
          </cell>
        </row>
        <row r="1519">
          <cell r="A1519" t="str">
            <v/>
          </cell>
          <cell r="B1519" t="str">
            <v/>
          </cell>
          <cell r="D1519" t="str">
            <v/>
          </cell>
          <cell r="F1519">
            <v>0</v>
          </cell>
          <cell r="G1519">
            <v>0</v>
          </cell>
        </row>
        <row r="1520">
          <cell r="A1520" t="str">
            <v/>
          </cell>
          <cell r="B1520" t="str">
            <v/>
          </cell>
          <cell r="D1520" t="str">
            <v/>
          </cell>
          <cell r="F1520">
            <v>0</v>
          </cell>
          <cell r="G1520">
            <v>0</v>
          </cell>
        </row>
        <row r="1521">
          <cell r="A1521" t="str">
            <v/>
          </cell>
          <cell r="B1521" t="str">
            <v/>
          </cell>
          <cell r="D1521" t="str">
            <v/>
          </cell>
          <cell r="F1521">
            <v>0</v>
          </cell>
          <cell r="G1521">
            <v>0</v>
          </cell>
        </row>
        <row r="1522">
          <cell r="A1522" t="str">
            <v/>
          </cell>
          <cell r="B1522" t="str">
            <v/>
          </cell>
          <cell r="D1522" t="str">
            <v/>
          </cell>
          <cell r="F1522">
            <v>0</v>
          </cell>
          <cell r="G1522">
            <v>0</v>
          </cell>
        </row>
        <row r="1523">
          <cell r="A1523" t="str">
            <v/>
          </cell>
          <cell r="B1523" t="str">
            <v/>
          </cell>
          <cell r="D1523" t="str">
            <v/>
          </cell>
          <cell r="F1523">
            <v>0</v>
          </cell>
          <cell r="G1523">
            <v>0</v>
          </cell>
        </row>
        <row r="1524">
          <cell r="F1524" t="str">
            <v>Total B</v>
          </cell>
          <cell r="G1524">
            <v>0</v>
          </cell>
        </row>
        <row r="1525">
          <cell r="A1525" t="str">
            <v>C - EQUIPOS</v>
          </cell>
        </row>
        <row r="1526">
          <cell r="A1526" t="str">
            <v/>
          </cell>
          <cell r="B1526" t="str">
            <v/>
          </cell>
          <cell r="D1526" t="str">
            <v/>
          </cell>
          <cell r="F1526">
            <v>0</v>
          </cell>
          <cell r="G1526">
            <v>0</v>
          </cell>
        </row>
        <row r="1527">
          <cell r="A1527" t="str">
            <v/>
          </cell>
          <cell r="B1527" t="str">
            <v/>
          </cell>
          <cell r="D1527" t="str">
            <v/>
          </cell>
          <cell r="F1527">
            <v>0</v>
          </cell>
          <cell r="G1527">
            <v>0</v>
          </cell>
        </row>
        <row r="1528">
          <cell r="A1528" t="str">
            <v/>
          </cell>
          <cell r="B1528" t="str">
            <v/>
          </cell>
          <cell r="D1528" t="str">
            <v/>
          </cell>
          <cell r="F1528">
            <v>0</v>
          </cell>
          <cell r="G1528">
            <v>0</v>
          </cell>
        </row>
        <row r="1529">
          <cell r="A1529" t="str">
            <v/>
          </cell>
          <cell r="B1529" t="str">
            <v/>
          </cell>
          <cell r="D1529" t="str">
            <v/>
          </cell>
          <cell r="F1529">
            <v>0</v>
          </cell>
          <cell r="G1529">
            <v>0</v>
          </cell>
        </row>
        <row r="1530">
          <cell r="A1530" t="str">
            <v/>
          </cell>
          <cell r="B1530" t="str">
            <v/>
          </cell>
          <cell r="D1530" t="str">
            <v/>
          </cell>
          <cell r="F1530">
            <v>0</v>
          </cell>
          <cell r="G1530">
            <v>0</v>
          </cell>
        </row>
        <row r="1531">
          <cell r="A1531" t="str">
            <v/>
          </cell>
          <cell r="B1531" t="str">
            <v/>
          </cell>
          <cell r="D1531" t="str">
            <v/>
          </cell>
          <cell r="F1531">
            <v>0</v>
          </cell>
          <cell r="G1531">
            <v>0</v>
          </cell>
        </row>
        <row r="1532">
          <cell r="A1532" t="str">
            <v/>
          </cell>
          <cell r="B1532" t="str">
            <v/>
          </cell>
          <cell r="D1532" t="str">
            <v/>
          </cell>
          <cell r="F1532">
            <v>0</v>
          </cell>
          <cell r="G1532">
            <v>0</v>
          </cell>
        </row>
        <row r="1533">
          <cell r="A1533" t="str">
            <v/>
          </cell>
          <cell r="B1533" t="str">
            <v/>
          </cell>
          <cell r="D1533" t="str">
            <v/>
          </cell>
          <cell r="F1533">
            <v>0</v>
          </cell>
          <cell r="G1533">
            <v>0</v>
          </cell>
        </row>
        <row r="1534">
          <cell r="A1534" t="str">
            <v/>
          </cell>
          <cell r="B1534" t="str">
            <v/>
          </cell>
          <cell r="D1534" t="str">
            <v/>
          </cell>
          <cell r="F1534">
            <v>0</v>
          </cell>
          <cell r="G1534">
            <v>0</v>
          </cell>
        </row>
        <row r="1535">
          <cell r="A1535" t="str">
            <v/>
          </cell>
          <cell r="B1535" t="str">
            <v/>
          </cell>
          <cell r="D1535" t="str">
            <v/>
          </cell>
          <cell r="F1535">
            <v>0</v>
          </cell>
          <cell r="G1535">
            <v>0</v>
          </cell>
        </row>
        <row r="1536">
          <cell r="F1536" t="str">
            <v>Total C</v>
          </cell>
          <cell r="G1536">
            <v>0</v>
          </cell>
        </row>
        <row r="1538">
          <cell r="A1538" t="str">
            <v/>
          </cell>
          <cell r="B1538" t="str">
            <v/>
          </cell>
          <cell r="D1538" t="str">
            <v>COSTO NETO</v>
          </cell>
          <cell r="F1538" t="str">
            <v>Total D=A+B+C</v>
          </cell>
          <cell r="G1538">
            <v>0</v>
          </cell>
        </row>
        <row r="1540">
          <cell r="A1540" t="str">
            <v>ANALISIS DE PRECIOS</v>
          </cell>
        </row>
        <row r="1541">
          <cell r="A1541" t="str">
            <v>COMITENTE:</v>
          </cell>
          <cell r="B1541" t="str">
            <v>INSTITUTO PROVINCIAL DE LA VIVIENDA</v>
          </cell>
        </row>
        <row r="1542">
          <cell r="A1542" t="str">
            <v>CONTRATISTA:</v>
          </cell>
          <cell r="B1542">
            <v>0</v>
          </cell>
        </row>
        <row r="1543">
          <cell r="A1543" t="str">
            <v>OBRA:</v>
          </cell>
          <cell r="B1543">
            <v>0</v>
          </cell>
          <cell r="F1543" t="str">
            <v>PRECIOS A:</v>
          </cell>
          <cell r="G1543">
            <v>0</v>
          </cell>
        </row>
        <row r="1544">
          <cell r="A1544" t="str">
            <v>UBICACIÓN:</v>
          </cell>
          <cell r="B1544">
            <v>0</v>
          </cell>
        </row>
        <row r="1545">
          <cell r="A1545" t="str">
            <v>RUBRO:</v>
          </cell>
          <cell r="C1545">
            <v>0</v>
          </cell>
        </row>
        <row r="1546">
          <cell r="A1546" t="str">
            <v>ITEM:</v>
          </cell>
          <cell r="B1546" t="str">
            <v/>
          </cell>
          <cell r="C1546" t="str">
            <v/>
          </cell>
          <cell r="F1546" t="str">
            <v>UNIDAD:</v>
          </cell>
          <cell r="G1546" t="str">
            <v/>
          </cell>
        </row>
        <row r="1548">
          <cell r="A1548" t="str">
            <v>DATOS REDETERMINACION</v>
          </cell>
          <cell r="C1548" t="str">
            <v>DESIGNACION</v>
          </cell>
          <cell r="D1548" t="str">
            <v>U</v>
          </cell>
          <cell r="E1548" t="str">
            <v>Cantidad</v>
          </cell>
          <cell r="F1548" t="str">
            <v>$ Unitarios</v>
          </cell>
          <cell r="G1548" t="str">
            <v>$ Parcial</v>
          </cell>
        </row>
        <row r="1549">
          <cell r="A1549" t="str">
            <v>CÓDIGO</v>
          </cell>
          <cell r="B1549" t="str">
            <v>DESCRIPCIÓN</v>
          </cell>
        </row>
        <row r="1550">
          <cell r="A1550" t="str">
            <v>A - MATERIALES</v>
          </cell>
        </row>
        <row r="1551">
          <cell r="A1551" t="str">
            <v/>
          </cell>
          <cell r="B1551" t="str">
            <v/>
          </cell>
          <cell r="D1551" t="str">
            <v/>
          </cell>
          <cell r="F1551">
            <v>0</v>
          </cell>
          <cell r="G1551">
            <v>0</v>
          </cell>
        </row>
        <row r="1552">
          <cell r="A1552" t="str">
            <v/>
          </cell>
          <cell r="B1552" t="str">
            <v/>
          </cell>
          <cell r="D1552" t="str">
            <v/>
          </cell>
          <cell r="F1552">
            <v>0</v>
          </cell>
          <cell r="G1552">
            <v>0</v>
          </cell>
        </row>
        <row r="1553">
          <cell r="A1553" t="str">
            <v/>
          </cell>
          <cell r="B1553" t="str">
            <v/>
          </cell>
          <cell r="D1553" t="str">
            <v/>
          </cell>
          <cell r="F1553">
            <v>0</v>
          </cell>
          <cell r="G1553">
            <v>0</v>
          </cell>
        </row>
        <row r="1554">
          <cell r="A1554" t="str">
            <v/>
          </cell>
          <cell r="B1554" t="str">
            <v/>
          </cell>
          <cell r="D1554" t="str">
            <v/>
          </cell>
          <cell r="F1554">
            <v>0</v>
          </cell>
          <cell r="G1554">
            <v>0</v>
          </cell>
        </row>
        <row r="1555">
          <cell r="A1555" t="str">
            <v/>
          </cell>
          <cell r="B1555" t="str">
            <v/>
          </cell>
          <cell r="D1555" t="str">
            <v/>
          </cell>
          <cell r="F1555">
            <v>0</v>
          </cell>
          <cell r="G1555">
            <v>0</v>
          </cell>
        </row>
        <row r="1556">
          <cell r="A1556" t="str">
            <v/>
          </cell>
          <cell r="B1556" t="str">
            <v/>
          </cell>
          <cell r="D1556" t="str">
            <v/>
          </cell>
          <cell r="F1556">
            <v>0</v>
          </cell>
          <cell r="G1556">
            <v>0</v>
          </cell>
        </row>
        <row r="1557">
          <cell r="A1557" t="str">
            <v/>
          </cell>
          <cell r="B1557" t="str">
            <v/>
          </cell>
          <cell r="D1557" t="str">
            <v/>
          </cell>
          <cell r="F1557">
            <v>0</v>
          </cell>
          <cell r="G1557">
            <v>0</v>
          </cell>
        </row>
        <row r="1558">
          <cell r="A1558" t="str">
            <v/>
          </cell>
          <cell r="B1558" t="str">
            <v/>
          </cell>
          <cell r="D1558" t="str">
            <v/>
          </cell>
          <cell r="F1558">
            <v>0</v>
          </cell>
          <cell r="G1558">
            <v>0</v>
          </cell>
        </row>
        <row r="1559">
          <cell r="A1559" t="str">
            <v/>
          </cell>
          <cell r="B1559" t="str">
            <v/>
          </cell>
          <cell r="D1559" t="str">
            <v/>
          </cell>
          <cell r="F1559">
            <v>0</v>
          </cell>
          <cell r="G1559">
            <v>0</v>
          </cell>
        </row>
        <row r="1560">
          <cell r="A1560" t="str">
            <v/>
          </cell>
          <cell r="B1560" t="str">
            <v/>
          </cell>
          <cell r="D1560" t="str">
            <v/>
          </cell>
          <cell r="F1560">
            <v>0</v>
          </cell>
          <cell r="G1560">
            <v>0</v>
          </cell>
        </row>
        <row r="1561">
          <cell r="A1561" t="str">
            <v/>
          </cell>
          <cell r="B1561" t="str">
            <v/>
          </cell>
          <cell r="D1561" t="str">
            <v/>
          </cell>
          <cell r="F1561">
            <v>0</v>
          </cell>
          <cell r="G1561">
            <v>0</v>
          </cell>
        </row>
        <row r="1562">
          <cell r="A1562" t="str">
            <v/>
          </cell>
          <cell r="B1562" t="str">
            <v/>
          </cell>
          <cell r="D1562" t="str">
            <v/>
          </cell>
          <cell r="F1562">
            <v>0</v>
          </cell>
          <cell r="G1562">
            <v>0</v>
          </cell>
        </row>
        <row r="1563">
          <cell r="A1563" t="str">
            <v/>
          </cell>
          <cell r="B1563" t="str">
            <v/>
          </cell>
          <cell r="D1563" t="str">
            <v/>
          </cell>
          <cell r="F1563">
            <v>0</v>
          </cell>
          <cell r="G1563">
            <v>0</v>
          </cell>
        </row>
        <row r="1564">
          <cell r="A1564" t="str">
            <v/>
          </cell>
          <cell r="B1564" t="str">
            <v/>
          </cell>
          <cell r="D1564" t="str">
            <v/>
          </cell>
          <cell r="F1564">
            <v>0</v>
          </cell>
          <cell r="G1564">
            <v>0</v>
          </cell>
        </row>
        <row r="1565">
          <cell r="A1565" t="str">
            <v/>
          </cell>
          <cell r="B1565" t="str">
            <v/>
          </cell>
          <cell r="D1565" t="str">
            <v/>
          </cell>
          <cell r="F1565">
            <v>0</v>
          </cell>
          <cell r="G1565">
            <v>0</v>
          </cell>
        </row>
        <row r="1566">
          <cell r="A1566" t="str">
            <v/>
          </cell>
          <cell r="B1566" t="str">
            <v/>
          </cell>
          <cell r="D1566" t="str">
            <v/>
          </cell>
          <cell r="F1566">
            <v>0</v>
          </cell>
          <cell r="G1566">
            <v>0</v>
          </cell>
        </row>
        <row r="1567">
          <cell r="A1567" t="str">
            <v/>
          </cell>
          <cell r="B1567" t="str">
            <v/>
          </cell>
          <cell r="D1567" t="str">
            <v/>
          </cell>
          <cell r="F1567">
            <v>0</v>
          </cell>
          <cell r="G1567">
            <v>0</v>
          </cell>
        </row>
        <row r="1568">
          <cell r="A1568" t="str">
            <v/>
          </cell>
          <cell r="B1568" t="str">
            <v/>
          </cell>
          <cell r="D1568" t="str">
            <v/>
          </cell>
          <cell r="F1568">
            <v>0</v>
          </cell>
          <cell r="G1568">
            <v>0</v>
          </cell>
        </row>
        <row r="1569">
          <cell r="A1569" t="str">
            <v/>
          </cell>
          <cell r="B1569" t="str">
            <v/>
          </cell>
          <cell r="D1569" t="str">
            <v/>
          </cell>
          <cell r="F1569">
            <v>0</v>
          </cell>
          <cell r="G1569">
            <v>0</v>
          </cell>
        </row>
        <row r="1570">
          <cell r="A1570" t="str">
            <v/>
          </cell>
          <cell r="B1570" t="str">
            <v/>
          </cell>
          <cell r="D1570" t="str">
            <v/>
          </cell>
          <cell r="F1570">
            <v>0</v>
          </cell>
          <cell r="G1570">
            <v>0</v>
          </cell>
        </row>
        <row r="1571">
          <cell r="F1571" t="str">
            <v>Total A</v>
          </cell>
          <cell r="G1571">
            <v>0</v>
          </cell>
        </row>
        <row r="1572">
          <cell r="A1572" t="str">
            <v>B - MANO DE OBRA</v>
          </cell>
        </row>
        <row r="1573">
          <cell r="A1573" t="str">
            <v/>
          </cell>
          <cell r="B1573" t="str">
            <v/>
          </cell>
          <cell r="D1573" t="str">
            <v/>
          </cell>
          <cell r="F1573">
            <v>0</v>
          </cell>
          <cell r="G1573">
            <v>0</v>
          </cell>
        </row>
        <row r="1574">
          <cell r="A1574" t="str">
            <v/>
          </cell>
          <cell r="B1574" t="str">
            <v/>
          </cell>
          <cell r="D1574" t="str">
            <v/>
          </cell>
          <cell r="F1574">
            <v>0</v>
          </cell>
          <cell r="G1574">
            <v>0</v>
          </cell>
        </row>
        <row r="1575">
          <cell r="A1575" t="str">
            <v/>
          </cell>
          <cell r="B1575" t="str">
            <v/>
          </cell>
          <cell r="D1575" t="str">
            <v/>
          </cell>
          <cell r="F1575">
            <v>0</v>
          </cell>
          <cell r="G1575">
            <v>0</v>
          </cell>
        </row>
        <row r="1576">
          <cell r="A1576" t="str">
            <v/>
          </cell>
          <cell r="B1576" t="str">
            <v/>
          </cell>
          <cell r="D1576" t="str">
            <v/>
          </cell>
          <cell r="F1576">
            <v>0</v>
          </cell>
          <cell r="G1576">
            <v>0</v>
          </cell>
        </row>
        <row r="1577">
          <cell r="A1577" t="str">
            <v/>
          </cell>
          <cell r="B1577" t="str">
            <v/>
          </cell>
          <cell r="D1577" t="str">
            <v/>
          </cell>
          <cell r="F1577">
            <v>0</v>
          </cell>
          <cell r="G1577">
            <v>0</v>
          </cell>
        </row>
        <row r="1578">
          <cell r="A1578" t="str">
            <v/>
          </cell>
          <cell r="B1578" t="str">
            <v/>
          </cell>
          <cell r="D1578" t="str">
            <v/>
          </cell>
          <cell r="F1578">
            <v>0</v>
          </cell>
          <cell r="G1578">
            <v>0</v>
          </cell>
        </row>
        <row r="1579">
          <cell r="A1579" t="str">
            <v/>
          </cell>
          <cell r="B1579" t="str">
            <v/>
          </cell>
          <cell r="D1579" t="str">
            <v/>
          </cell>
          <cell r="F1579">
            <v>0</v>
          </cell>
          <cell r="G1579">
            <v>0</v>
          </cell>
        </row>
        <row r="1580">
          <cell r="A1580" t="str">
            <v/>
          </cell>
          <cell r="B1580" t="str">
            <v/>
          </cell>
          <cell r="D1580" t="str">
            <v/>
          </cell>
          <cell r="F1580">
            <v>0</v>
          </cell>
          <cell r="G1580">
            <v>0</v>
          </cell>
        </row>
        <row r="1581">
          <cell r="F1581" t="str">
            <v>Total B</v>
          </cell>
          <cell r="G1581">
            <v>0</v>
          </cell>
        </row>
        <row r="1582">
          <cell r="A1582" t="str">
            <v>C - EQUIPOS</v>
          </cell>
        </row>
        <row r="1583">
          <cell r="A1583" t="str">
            <v/>
          </cell>
          <cell r="B1583" t="str">
            <v/>
          </cell>
          <cell r="D1583" t="str">
            <v/>
          </cell>
          <cell r="F1583">
            <v>0</v>
          </cell>
          <cell r="G1583">
            <v>0</v>
          </cell>
        </row>
        <row r="1584">
          <cell r="A1584" t="str">
            <v/>
          </cell>
          <cell r="B1584" t="str">
            <v/>
          </cell>
          <cell r="D1584" t="str">
            <v/>
          </cell>
          <cell r="F1584">
            <v>0</v>
          </cell>
          <cell r="G1584">
            <v>0</v>
          </cell>
        </row>
        <row r="1585">
          <cell r="A1585" t="str">
            <v/>
          </cell>
          <cell r="B1585" t="str">
            <v/>
          </cell>
          <cell r="D1585" t="str">
            <v/>
          </cell>
          <cell r="F1585">
            <v>0</v>
          </cell>
          <cell r="G1585">
            <v>0</v>
          </cell>
        </row>
        <row r="1586">
          <cell r="A1586" t="str">
            <v/>
          </cell>
          <cell r="B1586" t="str">
            <v/>
          </cell>
          <cell r="D1586" t="str">
            <v/>
          </cell>
          <cell r="F1586">
            <v>0</v>
          </cell>
          <cell r="G1586">
            <v>0</v>
          </cell>
        </row>
        <row r="1587">
          <cell r="A1587" t="str">
            <v/>
          </cell>
          <cell r="B1587" t="str">
            <v/>
          </cell>
          <cell r="D1587" t="str">
            <v/>
          </cell>
          <cell r="F1587">
            <v>0</v>
          </cell>
          <cell r="G1587">
            <v>0</v>
          </cell>
        </row>
        <row r="1588">
          <cell r="A1588" t="str">
            <v/>
          </cell>
          <cell r="B1588" t="str">
            <v/>
          </cell>
          <cell r="D1588" t="str">
            <v/>
          </cell>
          <cell r="F1588">
            <v>0</v>
          </cell>
          <cell r="G1588">
            <v>0</v>
          </cell>
        </row>
        <row r="1589">
          <cell r="A1589" t="str">
            <v/>
          </cell>
          <cell r="B1589" t="str">
            <v/>
          </cell>
          <cell r="D1589" t="str">
            <v/>
          </cell>
          <cell r="F1589">
            <v>0</v>
          </cell>
          <cell r="G1589">
            <v>0</v>
          </cell>
        </row>
        <row r="1590">
          <cell r="A1590" t="str">
            <v/>
          </cell>
          <cell r="B1590" t="str">
            <v/>
          </cell>
          <cell r="D1590" t="str">
            <v/>
          </cell>
          <cell r="F1590">
            <v>0</v>
          </cell>
          <cell r="G1590">
            <v>0</v>
          </cell>
        </row>
        <row r="1591">
          <cell r="A1591" t="str">
            <v/>
          </cell>
          <cell r="B1591" t="str">
            <v/>
          </cell>
          <cell r="D1591" t="str">
            <v/>
          </cell>
          <cell r="F1591">
            <v>0</v>
          </cell>
          <cell r="G1591">
            <v>0</v>
          </cell>
        </row>
        <row r="1592">
          <cell r="A1592" t="str">
            <v/>
          </cell>
          <cell r="B1592" t="str">
            <v/>
          </cell>
          <cell r="D1592" t="str">
            <v/>
          </cell>
          <cell r="F1592">
            <v>0</v>
          </cell>
          <cell r="G1592">
            <v>0</v>
          </cell>
        </row>
        <row r="1593">
          <cell r="F1593" t="str">
            <v>Total C</v>
          </cell>
          <cell r="G1593">
            <v>0</v>
          </cell>
        </row>
        <row r="1595">
          <cell r="A1595" t="str">
            <v/>
          </cell>
          <cell r="B1595" t="str">
            <v/>
          </cell>
          <cell r="D1595" t="str">
            <v>COSTO NETO</v>
          </cell>
          <cell r="F1595" t="str">
            <v>Total D=A+B+C</v>
          </cell>
          <cell r="G1595">
            <v>0</v>
          </cell>
        </row>
        <row r="1597">
          <cell r="A1597" t="str">
            <v>ANALISIS DE PRECIOS</v>
          </cell>
        </row>
        <row r="1598">
          <cell r="A1598" t="str">
            <v>COMITENTE:</v>
          </cell>
          <cell r="B1598" t="str">
            <v>INSTITUTO PROVINCIAL DE LA VIVIENDA</v>
          </cell>
        </row>
        <row r="1599">
          <cell r="A1599" t="str">
            <v>CONTRATISTA:</v>
          </cell>
          <cell r="B1599">
            <v>0</v>
          </cell>
        </row>
        <row r="1600">
          <cell r="A1600" t="str">
            <v>OBRA:</v>
          </cell>
          <cell r="B1600">
            <v>0</v>
          </cell>
          <cell r="F1600" t="str">
            <v>PRECIOS A:</v>
          </cell>
          <cell r="G1600">
            <v>0</v>
          </cell>
        </row>
        <row r="1601">
          <cell r="A1601" t="str">
            <v>UBICACIÓN:</v>
          </cell>
          <cell r="B1601">
            <v>0</v>
          </cell>
        </row>
        <row r="1602">
          <cell r="A1602" t="str">
            <v>RUBRO:</v>
          </cell>
          <cell r="C1602">
            <v>0</v>
          </cell>
        </row>
        <row r="1603">
          <cell r="A1603" t="str">
            <v>ITEM:</v>
          </cell>
          <cell r="B1603" t="str">
            <v/>
          </cell>
          <cell r="C1603" t="str">
            <v/>
          </cell>
          <cell r="F1603" t="str">
            <v>UNIDAD:</v>
          </cell>
          <cell r="G1603" t="str">
            <v/>
          </cell>
        </row>
        <row r="1605">
          <cell r="A1605" t="str">
            <v>DATOS REDETERMINACION</v>
          </cell>
          <cell r="C1605" t="str">
            <v>DESIGNACION</v>
          </cell>
          <cell r="D1605" t="str">
            <v>U</v>
          </cell>
          <cell r="E1605" t="str">
            <v>Cantidad</v>
          </cell>
          <cell r="F1605" t="str">
            <v>$ Unitarios</v>
          </cell>
          <cell r="G1605" t="str">
            <v>$ Parcial</v>
          </cell>
        </row>
        <row r="1606">
          <cell r="A1606" t="str">
            <v>CÓDIGO</v>
          </cell>
          <cell r="B1606" t="str">
            <v>DESCRIPCIÓN</v>
          </cell>
        </row>
        <row r="1607">
          <cell r="A1607" t="str">
            <v>A - MATERIALES</v>
          </cell>
        </row>
        <row r="1608">
          <cell r="A1608" t="str">
            <v/>
          </cell>
          <cell r="B1608" t="str">
            <v/>
          </cell>
          <cell r="D1608" t="str">
            <v/>
          </cell>
          <cell r="F1608">
            <v>0</v>
          </cell>
          <cell r="G1608">
            <v>0</v>
          </cell>
        </row>
        <row r="1609">
          <cell r="A1609" t="str">
            <v/>
          </cell>
          <cell r="B1609" t="str">
            <v/>
          </cell>
          <cell r="D1609" t="str">
            <v/>
          </cell>
          <cell r="F1609">
            <v>0</v>
          </cell>
          <cell r="G1609">
            <v>0</v>
          </cell>
        </row>
        <row r="1610">
          <cell r="A1610" t="str">
            <v/>
          </cell>
          <cell r="B1610" t="str">
            <v/>
          </cell>
          <cell r="D1610" t="str">
            <v/>
          </cell>
          <cell r="F1610">
            <v>0</v>
          </cell>
          <cell r="G1610">
            <v>0</v>
          </cell>
        </row>
        <row r="1611">
          <cell r="A1611" t="str">
            <v/>
          </cell>
          <cell r="B1611" t="str">
            <v/>
          </cell>
          <cell r="D1611" t="str">
            <v/>
          </cell>
          <cell r="F1611">
            <v>0</v>
          </cell>
          <cell r="G1611">
            <v>0</v>
          </cell>
        </row>
        <row r="1612">
          <cell r="A1612" t="str">
            <v/>
          </cell>
          <cell r="B1612" t="str">
            <v/>
          </cell>
          <cell r="D1612" t="str">
            <v/>
          </cell>
          <cell r="F1612">
            <v>0</v>
          </cell>
          <cell r="G1612">
            <v>0</v>
          </cell>
        </row>
        <row r="1613">
          <cell r="A1613" t="str">
            <v/>
          </cell>
          <cell r="B1613" t="str">
            <v/>
          </cell>
          <cell r="D1613" t="str">
            <v/>
          </cell>
          <cell r="F1613">
            <v>0</v>
          </cell>
          <cell r="G1613">
            <v>0</v>
          </cell>
        </row>
        <row r="1614">
          <cell r="A1614" t="str">
            <v/>
          </cell>
          <cell r="B1614" t="str">
            <v/>
          </cell>
          <cell r="D1614" t="str">
            <v/>
          </cell>
          <cell r="F1614">
            <v>0</v>
          </cell>
          <cell r="G1614">
            <v>0</v>
          </cell>
        </row>
        <row r="1615">
          <cell r="A1615" t="str">
            <v/>
          </cell>
          <cell r="B1615" t="str">
            <v/>
          </cell>
          <cell r="D1615" t="str">
            <v/>
          </cell>
          <cell r="F1615">
            <v>0</v>
          </cell>
          <cell r="G1615">
            <v>0</v>
          </cell>
        </row>
        <row r="1616">
          <cell r="A1616" t="str">
            <v/>
          </cell>
          <cell r="B1616" t="str">
            <v/>
          </cell>
          <cell r="D1616" t="str">
            <v/>
          </cell>
          <cell r="F1616">
            <v>0</v>
          </cell>
          <cell r="G1616">
            <v>0</v>
          </cell>
        </row>
        <row r="1617">
          <cell r="A1617" t="str">
            <v/>
          </cell>
          <cell r="B1617" t="str">
            <v/>
          </cell>
          <cell r="D1617" t="str">
            <v/>
          </cell>
          <cell r="F1617">
            <v>0</v>
          </cell>
          <cell r="G1617">
            <v>0</v>
          </cell>
        </row>
        <row r="1618">
          <cell r="A1618" t="str">
            <v/>
          </cell>
          <cell r="B1618" t="str">
            <v/>
          </cell>
          <cell r="D1618" t="str">
            <v/>
          </cell>
          <cell r="F1618">
            <v>0</v>
          </cell>
          <cell r="G1618">
            <v>0</v>
          </cell>
        </row>
        <row r="1619">
          <cell r="A1619" t="str">
            <v/>
          </cell>
          <cell r="B1619" t="str">
            <v/>
          </cell>
          <cell r="D1619" t="str">
            <v/>
          </cell>
          <cell r="F1619">
            <v>0</v>
          </cell>
          <cell r="G1619">
            <v>0</v>
          </cell>
        </row>
        <row r="1620">
          <cell r="A1620" t="str">
            <v/>
          </cell>
          <cell r="B1620" t="str">
            <v/>
          </cell>
          <cell r="D1620" t="str">
            <v/>
          </cell>
          <cell r="F1620">
            <v>0</v>
          </cell>
          <cell r="G1620">
            <v>0</v>
          </cell>
        </row>
        <row r="1621">
          <cell r="A1621" t="str">
            <v/>
          </cell>
          <cell r="B1621" t="str">
            <v/>
          </cell>
          <cell r="D1621" t="str">
            <v/>
          </cell>
          <cell r="F1621">
            <v>0</v>
          </cell>
          <cell r="G1621">
            <v>0</v>
          </cell>
        </row>
        <row r="1622">
          <cell r="A1622" t="str">
            <v/>
          </cell>
          <cell r="B1622" t="str">
            <v/>
          </cell>
          <cell r="D1622" t="str">
            <v/>
          </cell>
          <cell r="F1622">
            <v>0</v>
          </cell>
          <cell r="G1622">
            <v>0</v>
          </cell>
        </row>
        <row r="1623">
          <cell r="A1623" t="str">
            <v/>
          </cell>
          <cell r="B1623" t="str">
            <v/>
          </cell>
          <cell r="D1623" t="str">
            <v/>
          </cell>
          <cell r="F1623">
            <v>0</v>
          </cell>
          <cell r="G1623">
            <v>0</v>
          </cell>
        </row>
        <row r="1624">
          <cell r="A1624" t="str">
            <v/>
          </cell>
          <cell r="B1624" t="str">
            <v/>
          </cell>
          <cell r="D1624" t="str">
            <v/>
          </cell>
          <cell r="F1624">
            <v>0</v>
          </cell>
          <cell r="G1624">
            <v>0</v>
          </cell>
        </row>
        <row r="1625">
          <cell r="A1625" t="str">
            <v/>
          </cell>
          <cell r="B1625" t="str">
            <v/>
          </cell>
          <cell r="D1625" t="str">
            <v/>
          </cell>
          <cell r="F1625">
            <v>0</v>
          </cell>
          <cell r="G1625">
            <v>0</v>
          </cell>
        </row>
        <row r="1626">
          <cell r="A1626" t="str">
            <v/>
          </cell>
          <cell r="B1626" t="str">
            <v/>
          </cell>
          <cell r="D1626" t="str">
            <v/>
          </cell>
          <cell r="F1626">
            <v>0</v>
          </cell>
          <cell r="G1626">
            <v>0</v>
          </cell>
        </row>
        <row r="1627">
          <cell r="A1627" t="str">
            <v/>
          </cell>
          <cell r="B1627" t="str">
            <v/>
          </cell>
          <cell r="D1627" t="str">
            <v/>
          </cell>
          <cell r="F1627">
            <v>0</v>
          </cell>
          <cell r="G1627">
            <v>0</v>
          </cell>
        </row>
        <row r="1628">
          <cell r="F1628" t="str">
            <v>Total A</v>
          </cell>
          <cell r="G1628">
            <v>0</v>
          </cell>
        </row>
        <row r="1629">
          <cell r="A1629" t="str">
            <v>B - MANO DE OBRA</v>
          </cell>
        </row>
        <row r="1630">
          <cell r="A1630" t="str">
            <v/>
          </cell>
          <cell r="B1630" t="str">
            <v/>
          </cell>
          <cell r="D1630" t="str">
            <v/>
          </cell>
          <cell r="F1630">
            <v>0</v>
          </cell>
          <cell r="G1630">
            <v>0</v>
          </cell>
        </row>
        <row r="1631">
          <cell r="A1631" t="str">
            <v/>
          </cell>
          <cell r="B1631" t="str">
            <v/>
          </cell>
          <cell r="D1631" t="str">
            <v/>
          </cell>
          <cell r="F1631">
            <v>0</v>
          </cell>
          <cell r="G1631">
            <v>0</v>
          </cell>
        </row>
        <row r="1632">
          <cell r="A1632" t="str">
            <v/>
          </cell>
          <cell r="B1632" t="str">
            <v/>
          </cell>
          <cell r="D1632" t="str">
            <v/>
          </cell>
          <cell r="F1632">
            <v>0</v>
          </cell>
          <cell r="G1632">
            <v>0</v>
          </cell>
        </row>
        <row r="1633">
          <cell r="A1633" t="str">
            <v/>
          </cell>
          <cell r="B1633" t="str">
            <v/>
          </cell>
          <cell r="D1633" t="str">
            <v/>
          </cell>
          <cell r="F1633">
            <v>0</v>
          </cell>
          <cell r="G1633">
            <v>0</v>
          </cell>
        </row>
        <row r="1634">
          <cell r="A1634" t="str">
            <v/>
          </cell>
          <cell r="B1634" t="str">
            <v/>
          </cell>
          <cell r="D1634" t="str">
            <v/>
          </cell>
          <cell r="F1634">
            <v>0</v>
          </cell>
          <cell r="G1634">
            <v>0</v>
          </cell>
        </row>
        <row r="1635">
          <cell r="A1635" t="str">
            <v/>
          </cell>
          <cell r="B1635" t="str">
            <v/>
          </cell>
          <cell r="D1635" t="str">
            <v/>
          </cell>
          <cell r="F1635">
            <v>0</v>
          </cell>
          <cell r="G1635">
            <v>0</v>
          </cell>
        </row>
        <row r="1636">
          <cell r="A1636" t="str">
            <v/>
          </cell>
          <cell r="B1636" t="str">
            <v/>
          </cell>
          <cell r="D1636" t="str">
            <v/>
          </cell>
          <cell r="F1636">
            <v>0</v>
          </cell>
          <cell r="G1636">
            <v>0</v>
          </cell>
        </row>
        <row r="1637">
          <cell r="A1637" t="str">
            <v/>
          </cell>
          <cell r="B1637" t="str">
            <v/>
          </cell>
          <cell r="D1637" t="str">
            <v/>
          </cell>
          <cell r="F1637">
            <v>0</v>
          </cell>
          <cell r="G1637">
            <v>0</v>
          </cell>
        </row>
        <row r="1638">
          <cell r="F1638" t="str">
            <v>Total B</v>
          </cell>
          <cell r="G1638">
            <v>0</v>
          </cell>
        </row>
        <row r="1639">
          <cell r="A1639" t="str">
            <v>C - EQUIPOS</v>
          </cell>
        </row>
        <row r="1640">
          <cell r="A1640" t="str">
            <v/>
          </cell>
          <cell r="B1640" t="str">
            <v/>
          </cell>
          <cell r="D1640" t="str">
            <v/>
          </cell>
          <cell r="F1640">
            <v>0</v>
          </cell>
          <cell r="G1640">
            <v>0</v>
          </cell>
        </row>
        <row r="1641">
          <cell r="A1641" t="str">
            <v/>
          </cell>
          <cell r="B1641" t="str">
            <v/>
          </cell>
          <cell r="D1641" t="str">
            <v/>
          </cell>
          <cell r="F1641">
            <v>0</v>
          </cell>
          <cell r="G1641">
            <v>0</v>
          </cell>
        </row>
        <row r="1642">
          <cell r="A1642" t="str">
            <v/>
          </cell>
          <cell r="B1642" t="str">
            <v/>
          </cell>
          <cell r="D1642" t="str">
            <v/>
          </cell>
          <cell r="F1642">
            <v>0</v>
          </cell>
          <cell r="G1642">
            <v>0</v>
          </cell>
        </row>
        <row r="1643">
          <cell r="A1643" t="str">
            <v/>
          </cell>
          <cell r="B1643" t="str">
            <v/>
          </cell>
          <cell r="D1643" t="str">
            <v/>
          </cell>
          <cell r="F1643">
            <v>0</v>
          </cell>
          <cell r="G1643">
            <v>0</v>
          </cell>
        </row>
        <row r="1644">
          <cell r="A1644" t="str">
            <v/>
          </cell>
          <cell r="B1644" t="str">
            <v/>
          </cell>
          <cell r="D1644" t="str">
            <v/>
          </cell>
          <cell r="F1644">
            <v>0</v>
          </cell>
          <cell r="G1644">
            <v>0</v>
          </cell>
        </row>
        <row r="1645">
          <cell r="A1645" t="str">
            <v/>
          </cell>
          <cell r="B1645" t="str">
            <v/>
          </cell>
          <cell r="D1645" t="str">
            <v/>
          </cell>
          <cell r="F1645">
            <v>0</v>
          </cell>
          <cell r="G1645">
            <v>0</v>
          </cell>
        </row>
        <row r="1646">
          <cell r="A1646" t="str">
            <v/>
          </cell>
          <cell r="B1646" t="str">
            <v/>
          </cell>
          <cell r="D1646" t="str">
            <v/>
          </cell>
          <cell r="F1646">
            <v>0</v>
          </cell>
          <cell r="G1646">
            <v>0</v>
          </cell>
        </row>
        <row r="1647">
          <cell r="A1647" t="str">
            <v/>
          </cell>
          <cell r="B1647" t="str">
            <v/>
          </cell>
          <cell r="D1647" t="str">
            <v/>
          </cell>
          <cell r="F1647">
            <v>0</v>
          </cell>
          <cell r="G1647">
            <v>0</v>
          </cell>
        </row>
        <row r="1648">
          <cell r="A1648" t="str">
            <v/>
          </cell>
          <cell r="B1648" t="str">
            <v/>
          </cell>
          <cell r="D1648" t="str">
            <v/>
          </cell>
          <cell r="F1648">
            <v>0</v>
          </cell>
          <cell r="G1648">
            <v>0</v>
          </cell>
        </row>
        <row r="1649">
          <cell r="A1649" t="str">
            <v/>
          </cell>
          <cell r="B1649" t="str">
            <v/>
          </cell>
          <cell r="D1649" t="str">
            <v/>
          </cell>
          <cell r="F1649">
            <v>0</v>
          </cell>
          <cell r="G1649">
            <v>0</v>
          </cell>
        </row>
        <row r="1650">
          <cell r="F1650" t="str">
            <v>Total C</v>
          </cell>
          <cell r="G1650">
            <v>0</v>
          </cell>
        </row>
        <row r="1652">
          <cell r="A1652" t="str">
            <v/>
          </cell>
          <cell r="B1652" t="str">
            <v/>
          </cell>
          <cell r="D1652" t="str">
            <v>COSTO NETO</v>
          </cell>
          <cell r="F1652" t="str">
            <v>Total D=A+B+C</v>
          </cell>
          <cell r="G1652">
            <v>0</v>
          </cell>
        </row>
        <row r="1654">
          <cell r="A1654" t="str">
            <v>ANALISIS DE PRECIOS</v>
          </cell>
        </row>
        <row r="1655">
          <cell r="A1655" t="str">
            <v>COMITENTE:</v>
          </cell>
          <cell r="B1655" t="str">
            <v>INSTITUTO PROVINCIAL DE LA VIVIENDA</v>
          </cell>
        </row>
        <row r="1656">
          <cell r="A1656" t="str">
            <v>CONTRATISTA:</v>
          </cell>
          <cell r="B1656">
            <v>0</v>
          </cell>
        </row>
        <row r="1657">
          <cell r="A1657" t="str">
            <v>OBRA:</v>
          </cell>
          <cell r="B1657">
            <v>0</v>
          </cell>
          <cell r="F1657" t="str">
            <v>PRECIOS A:</v>
          </cell>
          <cell r="G1657">
            <v>0</v>
          </cell>
        </row>
        <row r="1658">
          <cell r="A1658" t="str">
            <v>UBICACIÓN:</v>
          </cell>
          <cell r="B1658">
            <v>0</v>
          </cell>
        </row>
        <row r="1659">
          <cell r="A1659" t="str">
            <v>RUBRO:</v>
          </cell>
          <cell r="C1659">
            <v>0</v>
          </cell>
        </row>
        <row r="1660">
          <cell r="A1660" t="str">
            <v>ITEM:</v>
          </cell>
          <cell r="B1660" t="str">
            <v/>
          </cell>
          <cell r="C1660" t="str">
            <v/>
          </cell>
          <cell r="F1660" t="str">
            <v>UNIDAD:</v>
          </cell>
          <cell r="G1660" t="str">
            <v/>
          </cell>
        </row>
        <row r="1662">
          <cell r="A1662" t="str">
            <v>DATOS REDETERMINACION</v>
          </cell>
          <cell r="C1662" t="str">
            <v>DESIGNACION</v>
          </cell>
          <cell r="D1662" t="str">
            <v>U</v>
          </cell>
          <cell r="E1662" t="str">
            <v>Cantidad</v>
          </cell>
          <cell r="F1662" t="str">
            <v>$ Unitarios</v>
          </cell>
          <cell r="G1662" t="str">
            <v>$ Parcial</v>
          </cell>
        </row>
        <row r="1663">
          <cell r="A1663" t="str">
            <v>CÓDIGO</v>
          </cell>
          <cell r="B1663" t="str">
            <v>DESCRIPCIÓN</v>
          </cell>
        </row>
        <row r="1664">
          <cell r="A1664" t="str">
            <v>A - MATERIALES</v>
          </cell>
        </row>
        <row r="1665">
          <cell r="A1665" t="str">
            <v/>
          </cell>
          <cell r="B1665" t="str">
            <v/>
          </cell>
          <cell r="D1665" t="str">
            <v/>
          </cell>
          <cell r="F1665">
            <v>0</v>
          </cell>
          <cell r="G1665">
            <v>0</v>
          </cell>
        </row>
        <row r="1666">
          <cell r="A1666" t="str">
            <v/>
          </cell>
          <cell r="B1666" t="str">
            <v/>
          </cell>
          <cell r="D1666" t="str">
            <v/>
          </cell>
          <cell r="F1666">
            <v>0</v>
          </cell>
          <cell r="G1666">
            <v>0</v>
          </cell>
        </row>
        <row r="1667">
          <cell r="A1667" t="str">
            <v/>
          </cell>
          <cell r="B1667" t="str">
            <v/>
          </cell>
          <cell r="D1667" t="str">
            <v/>
          </cell>
          <cell r="F1667">
            <v>0</v>
          </cell>
          <cell r="G1667">
            <v>0</v>
          </cell>
        </row>
        <row r="1668">
          <cell r="A1668" t="str">
            <v/>
          </cell>
          <cell r="B1668" t="str">
            <v/>
          </cell>
          <cell r="D1668" t="str">
            <v/>
          </cell>
          <cell r="F1668">
            <v>0</v>
          </cell>
          <cell r="G1668">
            <v>0</v>
          </cell>
        </row>
        <row r="1669">
          <cell r="A1669" t="str">
            <v/>
          </cell>
          <cell r="B1669" t="str">
            <v/>
          </cell>
          <cell r="D1669" t="str">
            <v/>
          </cell>
          <cell r="F1669">
            <v>0</v>
          </cell>
          <cell r="G1669">
            <v>0</v>
          </cell>
        </row>
        <row r="1670">
          <cell r="A1670" t="str">
            <v/>
          </cell>
          <cell r="B1670" t="str">
            <v/>
          </cell>
          <cell r="D1670" t="str">
            <v/>
          </cell>
          <cell r="F1670">
            <v>0</v>
          </cell>
          <cell r="G1670">
            <v>0</v>
          </cell>
        </row>
        <row r="1671">
          <cell r="A1671" t="str">
            <v/>
          </cell>
          <cell r="B1671" t="str">
            <v/>
          </cell>
          <cell r="D1671" t="str">
            <v/>
          </cell>
          <cell r="F1671">
            <v>0</v>
          </cell>
          <cell r="G1671">
            <v>0</v>
          </cell>
        </row>
        <row r="1672">
          <cell r="A1672" t="str">
            <v/>
          </cell>
          <cell r="B1672" t="str">
            <v/>
          </cell>
          <cell r="D1672" t="str">
            <v/>
          </cell>
          <cell r="F1672">
            <v>0</v>
          </cell>
          <cell r="G1672">
            <v>0</v>
          </cell>
        </row>
        <row r="1673">
          <cell r="A1673" t="str">
            <v/>
          </cell>
          <cell r="B1673" t="str">
            <v/>
          </cell>
          <cell r="D1673" t="str">
            <v/>
          </cell>
          <cell r="F1673">
            <v>0</v>
          </cell>
          <cell r="G1673">
            <v>0</v>
          </cell>
        </row>
        <row r="1674">
          <cell r="A1674" t="str">
            <v/>
          </cell>
          <cell r="B1674" t="str">
            <v/>
          </cell>
          <cell r="D1674" t="str">
            <v/>
          </cell>
          <cell r="F1674">
            <v>0</v>
          </cell>
          <cell r="G1674">
            <v>0</v>
          </cell>
        </row>
        <row r="1675">
          <cell r="A1675" t="str">
            <v/>
          </cell>
          <cell r="B1675" t="str">
            <v/>
          </cell>
          <cell r="D1675" t="str">
            <v/>
          </cell>
          <cell r="F1675">
            <v>0</v>
          </cell>
          <cell r="G1675">
            <v>0</v>
          </cell>
        </row>
        <row r="1676">
          <cell r="A1676" t="str">
            <v/>
          </cell>
          <cell r="B1676" t="str">
            <v/>
          </cell>
          <cell r="D1676" t="str">
            <v/>
          </cell>
          <cell r="F1676">
            <v>0</v>
          </cell>
          <cell r="G1676">
            <v>0</v>
          </cell>
        </row>
        <row r="1677">
          <cell r="A1677" t="str">
            <v/>
          </cell>
          <cell r="B1677" t="str">
            <v/>
          </cell>
          <cell r="D1677" t="str">
            <v/>
          </cell>
          <cell r="F1677">
            <v>0</v>
          </cell>
          <cell r="G1677">
            <v>0</v>
          </cell>
        </row>
        <row r="1678">
          <cell r="A1678" t="str">
            <v/>
          </cell>
          <cell r="B1678" t="str">
            <v/>
          </cell>
          <cell r="D1678" t="str">
            <v/>
          </cell>
          <cell r="F1678">
            <v>0</v>
          </cell>
          <cell r="G1678">
            <v>0</v>
          </cell>
        </row>
        <row r="1679">
          <cell r="A1679" t="str">
            <v/>
          </cell>
          <cell r="B1679" t="str">
            <v/>
          </cell>
          <cell r="D1679" t="str">
            <v/>
          </cell>
          <cell r="F1679">
            <v>0</v>
          </cell>
          <cell r="G1679">
            <v>0</v>
          </cell>
        </row>
        <row r="1680">
          <cell r="A1680" t="str">
            <v/>
          </cell>
          <cell r="B1680" t="str">
            <v/>
          </cell>
          <cell r="D1680" t="str">
            <v/>
          </cell>
          <cell r="F1680">
            <v>0</v>
          </cell>
          <cell r="G1680">
            <v>0</v>
          </cell>
        </row>
        <row r="1681">
          <cell r="A1681" t="str">
            <v/>
          </cell>
          <cell r="B1681" t="str">
            <v/>
          </cell>
          <cell r="D1681" t="str">
            <v/>
          </cell>
          <cell r="F1681">
            <v>0</v>
          </cell>
          <cell r="G1681">
            <v>0</v>
          </cell>
        </row>
        <row r="1682">
          <cell r="A1682" t="str">
            <v/>
          </cell>
          <cell r="B1682" t="str">
            <v/>
          </cell>
          <cell r="D1682" t="str">
            <v/>
          </cell>
          <cell r="F1682">
            <v>0</v>
          </cell>
          <cell r="G1682">
            <v>0</v>
          </cell>
        </row>
        <row r="1683">
          <cell r="A1683" t="str">
            <v/>
          </cell>
          <cell r="B1683" t="str">
            <v/>
          </cell>
          <cell r="D1683" t="str">
            <v/>
          </cell>
          <cell r="F1683">
            <v>0</v>
          </cell>
          <cell r="G1683">
            <v>0</v>
          </cell>
        </row>
        <row r="1684">
          <cell r="A1684" t="str">
            <v/>
          </cell>
          <cell r="B1684" t="str">
            <v/>
          </cell>
          <cell r="D1684" t="str">
            <v/>
          </cell>
          <cell r="F1684">
            <v>0</v>
          </cell>
          <cell r="G1684">
            <v>0</v>
          </cell>
        </row>
        <row r="1685">
          <cell r="F1685" t="str">
            <v>Total A</v>
          </cell>
          <cell r="G1685">
            <v>0</v>
          </cell>
        </row>
        <row r="1686">
          <cell r="A1686" t="str">
            <v>B - MANO DE OBRA</v>
          </cell>
        </row>
        <row r="1687">
          <cell r="A1687" t="str">
            <v/>
          </cell>
          <cell r="B1687" t="str">
            <v/>
          </cell>
          <cell r="D1687" t="str">
            <v/>
          </cell>
          <cell r="F1687">
            <v>0</v>
          </cell>
          <cell r="G1687">
            <v>0</v>
          </cell>
        </row>
        <row r="1688">
          <cell r="A1688" t="str">
            <v/>
          </cell>
          <cell r="B1688" t="str">
            <v/>
          </cell>
          <cell r="D1688" t="str">
            <v/>
          </cell>
          <cell r="F1688">
            <v>0</v>
          </cell>
          <cell r="G1688">
            <v>0</v>
          </cell>
        </row>
        <row r="1689">
          <cell r="A1689" t="str">
            <v/>
          </cell>
          <cell r="B1689" t="str">
            <v/>
          </cell>
          <cell r="D1689" t="str">
            <v/>
          </cell>
          <cell r="F1689">
            <v>0</v>
          </cell>
          <cell r="G1689">
            <v>0</v>
          </cell>
        </row>
        <row r="1690">
          <cell r="A1690" t="str">
            <v/>
          </cell>
          <cell r="B1690" t="str">
            <v/>
          </cell>
          <cell r="D1690" t="str">
            <v/>
          </cell>
          <cell r="F1690">
            <v>0</v>
          </cell>
          <cell r="G1690">
            <v>0</v>
          </cell>
        </row>
        <row r="1691">
          <cell r="A1691" t="str">
            <v/>
          </cell>
          <cell r="B1691" t="str">
            <v/>
          </cell>
          <cell r="D1691" t="str">
            <v/>
          </cell>
          <cell r="F1691">
            <v>0</v>
          </cell>
          <cell r="G1691">
            <v>0</v>
          </cell>
        </row>
        <row r="1692">
          <cell r="A1692" t="str">
            <v/>
          </cell>
          <cell r="B1692" t="str">
            <v/>
          </cell>
          <cell r="D1692" t="str">
            <v/>
          </cell>
          <cell r="F1692">
            <v>0</v>
          </cell>
          <cell r="G1692">
            <v>0</v>
          </cell>
        </row>
        <row r="1693">
          <cell r="A1693" t="str">
            <v/>
          </cell>
          <cell r="B1693" t="str">
            <v/>
          </cell>
          <cell r="D1693" t="str">
            <v/>
          </cell>
          <cell r="F1693">
            <v>0</v>
          </cell>
          <cell r="G1693">
            <v>0</v>
          </cell>
        </row>
        <row r="1694">
          <cell r="A1694" t="str">
            <v/>
          </cell>
          <cell r="B1694" t="str">
            <v/>
          </cell>
          <cell r="D1694" t="str">
            <v/>
          </cell>
          <cell r="F1694">
            <v>0</v>
          </cell>
          <cell r="G1694">
            <v>0</v>
          </cell>
        </row>
        <row r="1695">
          <cell r="F1695" t="str">
            <v>Total B</v>
          </cell>
          <cell r="G1695">
            <v>0</v>
          </cell>
        </row>
        <row r="1696">
          <cell r="A1696" t="str">
            <v>C - EQUIPOS</v>
          </cell>
        </row>
        <row r="1697">
          <cell r="A1697" t="str">
            <v/>
          </cell>
          <cell r="B1697" t="str">
            <v/>
          </cell>
          <cell r="D1697" t="str">
            <v/>
          </cell>
          <cell r="F1697">
            <v>0</v>
          </cell>
          <cell r="G1697">
            <v>0</v>
          </cell>
        </row>
        <row r="1698">
          <cell r="A1698" t="str">
            <v/>
          </cell>
          <cell r="B1698" t="str">
            <v/>
          </cell>
          <cell r="D1698" t="str">
            <v/>
          </cell>
          <cell r="F1698">
            <v>0</v>
          </cell>
          <cell r="G1698">
            <v>0</v>
          </cell>
        </row>
        <row r="1699">
          <cell r="A1699" t="str">
            <v/>
          </cell>
          <cell r="B1699" t="str">
            <v/>
          </cell>
          <cell r="D1699" t="str">
            <v/>
          </cell>
          <cell r="F1699">
            <v>0</v>
          </cell>
          <cell r="G1699">
            <v>0</v>
          </cell>
        </row>
        <row r="1700">
          <cell r="A1700" t="str">
            <v/>
          </cell>
          <cell r="B1700" t="str">
            <v/>
          </cell>
          <cell r="D1700" t="str">
            <v/>
          </cell>
          <cell r="F1700">
            <v>0</v>
          </cell>
          <cell r="G1700">
            <v>0</v>
          </cell>
        </row>
        <row r="1701">
          <cell r="A1701" t="str">
            <v/>
          </cell>
          <cell r="B1701" t="str">
            <v/>
          </cell>
          <cell r="D1701" t="str">
            <v/>
          </cell>
          <cell r="F1701">
            <v>0</v>
          </cell>
          <cell r="G1701">
            <v>0</v>
          </cell>
        </row>
        <row r="1702">
          <cell r="A1702" t="str">
            <v/>
          </cell>
          <cell r="B1702" t="str">
            <v/>
          </cell>
          <cell r="D1702" t="str">
            <v/>
          </cell>
          <cell r="F1702">
            <v>0</v>
          </cell>
          <cell r="G1702">
            <v>0</v>
          </cell>
        </row>
        <row r="1703">
          <cell r="A1703" t="str">
            <v/>
          </cell>
          <cell r="B1703" t="str">
            <v/>
          </cell>
          <cell r="D1703" t="str">
            <v/>
          </cell>
          <cell r="F1703">
            <v>0</v>
          </cell>
          <cell r="G1703">
            <v>0</v>
          </cell>
        </row>
        <row r="1704">
          <cell r="A1704" t="str">
            <v/>
          </cell>
          <cell r="B1704" t="str">
            <v/>
          </cell>
          <cell r="D1704" t="str">
            <v/>
          </cell>
          <cell r="F1704">
            <v>0</v>
          </cell>
          <cell r="G1704">
            <v>0</v>
          </cell>
        </row>
        <row r="1705">
          <cell r="A1705" t="str">
            <v/>
          </cell>
          <cell r="B1705" t="str">
            <v/>
          </cell>
          <cell r="D1705" t="str">
            <v/>
          </cell>
          <cell r="F1705">
            <v>0</v>
          </cell>
          <cell r="G1705">
            <v>0</v>
          </cell>
        </row>
        <row r="1706">
          <cell r="A1706" t="str">
            <v/>
          </cell>
          <cell r="B1706" t="str">
            <v/>
          </cell>
          <cell r="D1706" t="str">
            <v/>
          </cell>
          <cell r="F1706">
            <v>0</v>
          </cell>
          <cell r="G1706">
            <v>0</v>
          </cell>
        </row>
        <row r="1707">
          <cell r="F1707" t="str">
            <v>Total C</v>
          </cell>
          <cell r="G1707">
            <v>0</v>
          </cell>
        </row>
        <row r="1709">
          <cell r="A1709" t="str">
            <v/>
          </cell>
          <cell r="B1709" t="str">
            <v/>
          </cell>
          <cell r="D1709" t="str">
            <v>COSTO NETO</v>
          </cell>
          <cell r="F1709" t="str">
            <v>Total D=A+B+C</v>
          </cell>
          <cell r="G1709">
            <v>0</v>
          </cell>
        </row>
        <row r="1711">
          <cell r="A1711" t="str">
            <v>ANALISIS DE PRECIOS</v>
          </cell>
        </row>
        <row r="1712">
          <cell r="A1712" t="str">
            <v>COMITENTE:</v>
          </cell>
          <cell r="B1712" t="str">
            <v>INSTITUTO PROVINCIAL DE LA VIVIENDA</v>
          </cell>
        </row>
        <row r="1713">
          <cell r="A1713" t="str">
            <v>CONTRATISTA:</v>
          </cell>
          <cell r="B1713">
            <v>0</v>
          </cell>
        </row>
        <row r="1714">
          <cell r="A1714" t="str">
            <v>OBRA:</v>
          </cell>
          <cell r="B1714">
            <v>0</v>
          </cell>
          <cell r="F1714" t="str">
            <v>PRECIOS A:</v>
          </cell>
          <cell r="G1714">
            <v>0</v>
          </cell>
        </row>
        <row r="1715">
          <cell r="A1715" t="str">
            <v>UBICACIÓN:</v>
          </cell>
          <cell r="B1715">
            <v>0</v>
          </cell>
        </row>
        <row r="1716">
          <cell r="A1716" t="str">
            <v>RUBRO:</v>
          </cell>
          <cell r="C1716">
            <v>0</v>
          </cell>
        </row>
        <row r="1717">
          <cell r="A1717" t="str">
            <v>ITEM:</v>
          </cell>
          <cell r="B1717" t="str">
            <v/>
          </cell>
          <cell r="C1717" t="str">
            <v/>
          </cell>
          <cell r="F1717" t="str">
            <v>UNIDAD:</v>
          </cell>
          <cell r="G1717" t="str">
            <v/>
          </cell>
        </row>
        <row r="1719">
          <cell r="A1719" t="str">
            <v>DATOS REDETERMINACION</v>
          </cell>
          <cell r="C1719" t="str">
            <v>DESIGNACION</v>
          </cell>
          <cell r="D1719" t="str">
            <v>U</v>
          </cell>
          <cell r="E1719" t="str">
            <v>Cantidad</v>
          </cell>
          <cell r="F1719" t="str">
            <v>$ Unitarios</v>
          </cell>
          <cell r="G1719" t="str">
            <v>$ Parcial</v>
          </cell>
        </row>
        <row r="1720">
          <cell r="A1720" t="str">
            <v>CÓDIGO</v>
          </cell>
          <cell r="B1720" t="str">
            <v>DESCRIPCIÓN</v>
          </cell>
        </row>
        <row r="1721">
          <cell r="A1721" t="str">
            <v>A - MATERIALES</v>
          </cell>
        </row>
        <row r="1722">
          <cell r="A1722" t="str">
            <v/>
          </cell>
          <cell r="B1722" t="str">
            <v/>
          </cell>
          <cell r="D1722" t="str">
            <v/>
          </cell>
          <cell r="F1722">
            <v>0</v>
          </cell>
          <cell r="G1722">
            <v>0</v>
          </cell>
        </row>
        <row r="1723">
          <cell r="A1723" t="str">
            <v/>
          </cell>
          <cell r="B1723" t="str">
            <v/>
          </cell>
          <cell r="D1723" t="str">
            <v/>
          </cell>
          <cell r="F1723">
            <v>0</v>
          </cell>
          <cell r="G1723">
            <v>0</v>
          </cell>
        </row>
        <row r="1724">
          <cell r="A1724" t="str">
            <v/>
          </cell>
          <cell r="B1724" t="str">
            <v/>
          </cell>
          <cell r="D1724" t="str">
            <v/>
          </cell>
          <cell r="F1724">
            <v>0</v>
          </cell>
          <cell r="G1724">
            <v>0</v>
          </cell>
        </row>
        <row r="1725">
          <cell r="A1725" t="str">
            <v/>
          </cell>
          <cell r="B1725" t="str">
            <v/>
          </cell>
          <cell r="D1725" t="str">
            <v/>
          </cell>
          <cell r="F1725">
            <v>0</v>
          </cell>
          <cell r="G1725">
            <v>0</v>
          </cell>
        </row>
        <row r="1726">
          <cell r="A1726" t="str">
            <v/>
          </cell>
          <cell r="B1726" t="str">
            <v/>
          </cell>
          <cell r="D1726" t="str">
            <v/>
          </cell>
          <cell r="F1726">
            <v>0</v>
          </cell>
          <cell r="G1726">
            <v>0</v>
          </cell>
        </row>
        <row r="1727">
          <cell r="A1727" t="str">
            <v/>
          </cell>
          <cell r="B1727" t="str">
            <v/>
          </cell>
          <cell r="D1727" t="str">
            <v/>
          </cell>
          <cell r="F1727">
            <v>0</v>
          </cell>
          <cell r="G1727">
            <v>0</v>
          </cell>
        </row>
        <row r="1728">
          <cell r="A1728" t="str">
            <v/>
          </cell>
          <cell r="B1728" t="str">
            <v/>
          </cell>
          <cell r="D1728" t="str">
            <v/>
          </cell>
          <cell r="F1728">
            <v>0</v>
          </cell>
          <cell r="G1728">
            <v>0</v>
          </cell>
        </row>
        <row r="1729">
          <cell r="A1729" t="str">
            <v/>
          </cell>
          <cell r="B1729" t="str">
            <v/>
          </cell>
          <cell r="D1729" t="str">
            <v/>
          </cell>
          <cell r="F1729">
            <v>0</v>
          </cell>
          <cell r="G1729">
            <v>0</v>
          </cell>
        </row>
        <row r="1730">
          <cell r="A1730" t="str">
            <v/>
          </cell>
          <cell r="B1730" t="str">
            <v/>
          </cell>
          <cell r="D1730" t="str">
            <v/>
          </cell>
          <cell r="F1730">
            <v>0</v>
          </cell>
          <cell r="G1730">
            <v>0</v>
          </cell>
        </row>
        <row r="1731">
          <cell r="A1731" t="str">
            <v/>
          </cell>
          <cell r="B1731" t="str">
            <v/>
          </cell>
          <cell r="D1731" t="str">
            <v/>
          </cell>
          <cell r="F1731">
            <v>0</v>
          </cell>
          <cell r="G1731">
            <v>0</v>
          </cell>
        </row>
        <row r="1732">
          <cell r="A1732" t="str">
            <v/>
          </cell>
          <cell r="B1732" t="str">
            <v/>
          </cell>
          <cell r="D1732" t="str">
            <v/>
          </cell>
          <cell r="F1732">
            <v>0</v>
          </cell>
          <cell r="G1732">
            <v>0</v>
          </cell>
        </row>
        <row r="1733">
          <cell r="A1733" t="str">
            <v/>
          </cell>
          <cell r="B1733" t="str">
            <v/>
          </cell>
          <cell r="D1733" t="str">
            <v/>
          </cell>
          <cell r="F1733">
            <v>0</v>
          </cell>
          <cell r="G1733">
            <v>0</v>
          </cell>
        </row>
        <row r="1734">
          <cell r="A1734" t="str">
            <v/>
          </cell>
          <cell r="B1734" t="str">
            <v/>
          </cell>
          <cell r="D1734" t="str">
            <v/>
          </cell>
          <cell r="F1734">
            <v>0</v>
          </cell>
          <cell r="G1734">
            <v>0</v>
          </cell>
        </row>
        <row r="1735">
          <cell r="A1735" t="str">
            <v/>
          </cell>
          <cell r="B1735" t="str">
            <v/>
          </cell>
          <cell r="D1735" t="str">
            <v/>
          </cell>
          <cell r="F1735">
            <v>0</v>
          </cell>
          <cell r="G1735">
            <v>0</v>
          </cell>
        </row>
        <row r="1736">
          <cell r="A1736" t="str">
            <v/>
          </cell>
          <cell r="B1736" t="str">
            <v/>
          </cell>
          <cell r="D1736" t="str">
            <v/>
          </cell>
          <cell r="F1736">
            <v>0</v>
          </cell>
          <cell r="G1736">
            <v>0</v>
          </cell>
        </row>
        <row r="1737">
          <cell r="A1737" t="str">
            <v/>
          </cell>
          <cell r="B1737" t="str">
            <v/>
          </cell>
          <cell r="D1737" t="str">
            <v/>
          </cell>
          <cell r="F1737">
            <v>0</v>
          </cell>
          <cell r="G1737">
            <v>0</v>
          </cell>
        </row>
        <row r="1738">
          <cell r="A1738" t="str">
            <v/>
          </cell>
          <cell r="B1738" t="str">
            <v/>
          </cell>
          <cell r="D1738" t="str">
            <v/>
          </cell>
          <cell r="F1738">
            <v>0</v>
          </cell>
          <cell r="G1738">
            <v>0</v>
          </cell>
        </row>
        <row r="1739">
          <cell r="A1739" t="str">
            <v/>
          </cell>
          <cell r="B1739" t="str">
            <v/>
          </cell>
          <cell r="D1739" t="str">
            <v/>
          </cell>
          <cell r="F1739">
            <v>0</v>
          </cell>
          <cell r="G1739">
            <v>0</v>
          </cell>
        </row>
        <row r="1740">
          <cell r="A1740" t="str">
            <v/>
          </cell>
          <cell r="B1740" t="str">
            <v/>
          </cell>
          <cell r="D1740" t="str">
            <v/>
          </cell>
          <cell r="F1740">
            <v>0</v>
          </cell>
          <cell r="G1740">
            <v>0</v>
          </cell>
        </row>
        <row r="1741">
          <cell r="A1741" t="str">
            <v/>
          </cell>
          <cell r="B1741" t="str">
            <v/>
          </cell>
          <cell r="D1741" t="str">
            <v/>
          </cell>
          <cell r="F1741">
            <v>0</v>
          </cell>
          <cell r="G1741">
            <v>0</v>
          </cell>
        </row>
        <row r="1742">
          <cell r="F1742" t="str">
            <v>Total A</v>
          </cell>
          <cell r="G1742">
            <v>0</v>
          </cell>
        </row>
        <row r="1743">
          <cell r="A1743" t="str">
            <v>B - MANO DE OBRA</v>
          </cell>
        </row>
        <row r="1744">
          <cell r="A1744" t="str">
            <v/>
          </cell>
          <cell r="B1744" t="str">
            <v/>
          </cell>
          <cell r="D1744" t="str">
            <v/>
          </cell>
          <cell r="F1744">
            <v>0</v>
          </cell>
          <cell r="G1744">
            <v>0</v>
          </cell>
        </row>
        <row r="1745">
          <cell r="A1745" t="str">
            <v/>
          </cell>
          <cell r="B1745" t="str">
            <v/>
          </cell>
          <cell r="D1745" t="str">
            <v/>
          </cell>
          <cell r="F1745">
            <v>0</v>
          </cell>
          <cell r="G1745">
            <v>0</v>
          </cell>
        </row>
        <row r="1746">
          <cell r="A1746" t="str">
            <v/>
          </cell>
          <cell r="B1746" t="str">
            <v/>
          </cell>
          <cell r="D1746" t="str">
            <v/>
          </cell>
          <cell r="F1746">
            <v>0</v>
          </cell>
          <cell r="G1746">
            <v>0</v>
          </cell>
        </row>
        <row r="1747">
          <cell r="A1747" t="str">
            <v/>
          </cell>
          <cell r="B1747" t="str">
            <v/>
          </cell>
          <cell r="D1747" t="str">
            <v/>
          </cell>
          <cell r="F1747">
            <v>0</v>
          </cell>
          <cell r="G1747">
            <v>0</v>
          </cell>
        </row>
        <row r="1748">
          <cell r="A1748" t="str">
            <v/>
          </cell>
          <cell r="B1748" t="str">
            <v/>
          </cell>
          <cell r="D1748" t="str">
            <v/>
          </cell>
          <cell r="F1748">
            <v>0</v>
          </cell>
          <cell r="G1748">
            <v>0</v>
          </cell>
        </row>
        <row r="1749">
          <cell r="A1749" t="str">
            <v/>
          </cell>
          <cell r="B1749" t="str">
            <v/>
          </cell>
          <cell r="D1749" t="str">
            <v/>
          </cell>
          <cell r="F1749">
            <v>0</v>
          </cell>
          <cell r="G1749">
            <v>0</v>
          </cell>
        </row>
        <row r="1750">
          <cell r="A1750" t="str">
            <v/>
          </cell>
          <cell r="B1750" t="str">
            <v/>
          </cell>
          <cell r="D1750" t="str">
            <v/>
          </cell>
          <cell r="F1750">
            <v>0</v>
          </cell>
          <cell r="G1750">
            <v>0</v>
          </cell>
        </row>
        <row r="1751">
          <cell r="A1751" t="str">
            <v/>
          </cell>
          <cell r="B1751" t="str">
            <v/>
          </cell>
          <cell r="D1751" t="str">
            <v/>
          </cell>
          <cell r="F1751">
            <v>0</v>
          </cell>
          <cell r="G1751">
            <v>0</v>
          </cell>
        </row>
        <row r="1752">
          <cell r="F1752" t="str">
            <v>Total B</v>
          </cell>
          <cell r="G1752">
            <v>0</v>
          </cell>
        </row>
        <row r="1753">
          <cell r="A1753" t="str">
            <v>C - EQUIPOS</v>
          </cell>
        </row>
        <row r="1754">
          <cell r="A1754" t="str">
            <v/>
          </cell>
          <cell r="B1754" t="str">
            <v/>
          </cell>
          <cell r="D1754" t="str">
            <v/>
          </cell>
          <cell r="F1754">
            <v>0</v>
          </cell>
          <cell r="G1754">
            <v>0</v>
          </cell>
        </row>
        <row r="1755">
          <cell r="A1755" t="str">
            <v/>
          </cell>
          <cell r="B1755" t="str">
            <v/>
          </cell>
          <cell r="D1755" t="str">
            <v/>
          </cell>
          <cell r="F1755">
            <v>0</v>
          </cell>
          <cell r="G1755">
            <v>0</v>
          </cell>
        </row>
        <row r="1756">
          <cell r="A1756" t="str">
            <v/>
          </cell>
          <cell r="B1756" t="str">
            <v/>
          </cell>
          <cell r="D1756" t="str">
            <v/>
          </cell>
          <cell r="F1756">
            <v>0</v>
          </cell>
          <cell r="G1756">
            <v>0</v>
          </cell>
        </row>
        <row r="1757">
          <cell r="A1757" t="str">
            <v/>
          </cell>
          <cell r="B1757" t="str">
            <v/>
          </cell>
          <cell r="D1757" t="str">
            <v/>
          </cell>
          <cell r="F1757">
            <v>0</v>
          </cell>
          <cell r="G1757">
            <v>0</v>
          </cell>
        </row>
        <row r="1758">
          <cell r="A1758" t="str">
            <v/>
          </cell>
          <cell r="B1758" t="str">
            <v/>
          </cell>
          <cell r="D1758" t="str">
            <v/>
          </cell>
          <cell r="F1758">
            <v>0</v>
          </cell>
          <cell r="G1758">
            <v>0</v>
          </cell>
        </row>
        <row r="1759">
          <cell r="A1759" t="str">
            <v/>
          </cell>
          <cell r="B1759" t="str">
            <v/>
          </cell>
          <cell r="D1759" t="str">
            <v/>
          </cell>
          <cell r="F1759">
            <v>0</v>
          </cell>
          <cell r="G1759">
            <v>0</v>
          </cell>
        </row>
        <row r="1760">
          <cell r="A1760" t="str">
            <v/>
          </cell>
          <cell r="B1760" t="str">
            <v/>
          </cell>
          <cell r="D1760" t="str">
            <v/>
          </cell>
          <cell r="F1760">
            <v>0</v>
          </cell>
          <cell r="G1760">
            <v>0</v>
          </cell>
        </row>
        <row r="1761">
          <cell r="A1761" t="str">
            <v/>
          </cell>
          <cell r="B1761" t="str">
            <v/>
          </cell>
          <cell r="D1761" t="str">
            <v/>
          </cell>
          <cell r="F1761">
            <v>0</v>
          </cell>
          <cell r="G1761">
            <v>0</v>
          </cell>
        </row>
        <row r="1762">
          <cell r="A1762" t="str">
            <v/>
          </cell>
          <cell r="B1762" t="str">
            <v/>
          </cell>
          <cell r="D1762" t="str">
            <v/>
          </cell>
          <cell r="F1762">
            <v>0</v>
          </cell>
          <cell r="G1762">
            <v>0</v>
          </cell>
        </row>
        <row r="1763">
          <cell r="A1763" t="str">
            <v/>
          </cell>
          <cell r="B1763" t="str">
            <v/>
          </cell>
          <cell r="D1763" t="str">
            <v/>
          </cell>
          <cell r="F1763">
            <v>0</v>
          </cell>
          <cell r="G1763">
            <v>0</v>
          </cell>
        </row>
        <row r="1764">
          <cell r="F1764" t="str">
            <v>Total C</v>
          </cell>
          <cell r="G1764">
            <v>0</v>
          </cell>
        </row>
        <row r="1766">
          <cell r="A1766" t="str">
            <v/>
          </cell>
          <cell r="B1766" t="str">
            <v/>
          </cell>
          <cell r="D1766" t="str">
            <v>COSTO NETO</v>
          </cell>
          <cell r="F1766" t="str">
            <v>Total D=A+B+C</v>
          </cell>
          <cell r="G1766">
            <v>0</v>
          </cell>
        </row>
        <row r="1768">
          <cell r="A1768" t="str">
            <v>ANALISIS DE PRECIOS</v>
          </cell>
        </row>
        <row r="1769">
          <cell r="A1769" t="str">
            <v>COMITENTE:</v>
          </cell>
          <cell r="B1769" t="str">
            <v>INSTITUTO PROVINCIAL DE LA VIVIENDA</v>
          </cell>
        </row>
        <row r="1770">
          <cell r="A1770" t="str">
            <v>CONTRATISTA:</v>
          </cell>
          <cell r="B1770">
            <v>0</v>
          </cell>
        </row>
        <row r="1771">
          <cell r="A1771" t="str">
            <v>OBRA:</v>
          </cell>
          <cell r="B1771">
            <v>0</v>
          </cell>
          <cell r="F1771" t="str">
            <v>PRECIOS A:</v>
          </cell>
          <cell r="G1771">
            <v>0</v>
          </cell>
        </row>
        <row r="1772">
          <cell r="A1772" t="str">
            <v>UBICACIÓN:</v>
          </cell>
          <cell r="B1772">
            <v>0</v>
          </cell>
        </row>
        <row r="1773">
          <cell r="A1773" t="str">
            <v>RUBRO:</v>
          </cell>
          <cell r="C1773">
            <v>0</v>
          </cell>
        </row>
        <row r="1774">
          <cell r="A1774" t="str">
            <v>ITEM:</v>
          </cell>
          <cell r="B1774" t="str">
            <v/>
          </cell>
          <cell r="C1774" t="str">
            <v/>
          </cell>
          <cell r="F1774" t="str">
            <v>UNIDAD:</v>
          </cell>
          <cell r="G1774" t="str">
            <v/>
          </cell>
        </row>
        <row r="1776">
          <cell r="A1776" t="str">
            <v>DATOS REDETERMINACION</v>
          </cell>
          <cell r="C1776" t="str">
            <v>DESIGNACION</v>
          </cell>
          <cell r="D1776" t="str">
            <v>U</v>
          </cell>
          <cell r="E1776" t="str">
            <v>Cantidad</v>
          </cell>
          <cell r="F1776" t="str">
            <v>$ Unitarios</v>
          </cell>
          <cell r="G1776" t="str">
            <v>$ Parcial</v>
          </cell>
        </row>
        <row r="1777">
          <cell r="A1777" t="str">
            <v>CÓDIGO</v>
          </cell>
          <cell r="B1777" t="str">
            <v>DESCRIPCIÓN</v>
          </cell>
        </row>
        <row r="1778">
          <cell r="A1778" t="str">
            <v>A - MATERIALES</v>
          </cell>
        </row>
        <row r="1779">
          <cell r="A1779" t="str">
            <v/>
          </cell>
          <cell r="B1779" t="str">
            <v/>
          </cell>
          <cell r="D1779" t="str">
            <v/>
          </cell>
          <cell r="F1779">
            <v>0</v>
          </cell>
          <cell r="G1779">
            <v>0</v>
          </cell>
        </row>
        <row r="1780">
          <cell r="A1780" t="str">
            <v/>
          </cell>
          <cell r="B1780" t="str">
            <v/>
          </cell>
          <cell r="D1780" t="str">
            <v/>
          </cell>
          <cell r="F1780">
            <v>0</v>
          </cell>
          <cell r="G1780">
            <v>0</v>
          </cell>
        </row>
        <row r="1781">
          <cell r="A1781" t="str">
            <v/>
          </cell>
          <cell r="B1781" t="str">
            <v/>
          </cell>
          <cell r="D1781" t="str">
            <v/>
          </cell>
          <cell r="F1781">
            <v>0</v>
          </cell>
          <cell r="G1781">
            <v>0</v>
          </cell>
        </row>
        <row r="1782">
          <cell r="A1782" t="str">
            <v/>
          </cell>
          <cell r="B1782" t="str">
            <v/>
          </cell>
          <cell r="D1782" t="str">
            <v/>
          </cell>
          <cell r="F1782">
            <v>0</v>
          </cell>
          <cell r="G1782">
            <v>0</v>
          </cell>
        </row>
        <row r="1783">
          <cell r="A1783" t="str">
            <v/>
          </cell>
          <cell r="B1783" t="str">
            <v/>
          </cell>
          <cell r="D1783" t="str">
            <v/>
          </cell>
          <cell r="F1783">
            <v>0</v>
          </cell>
          <cell r="G1783">
            <v>0</v>
          </cell>
        </row>
        <row r="1784">
          <cell r="A1784" t="str">
            <v/>
          </cell>
          <cell r="B1784" t="str">
            <v/>
          </cell>
          <cell r="D1784" t="str">
            <v/>
          </cell>
          <cell r="F1784">
            <v>0</v>
          </cell>
          <cell r="G1784">
            <v>0</v>
          </cell>
        </row>
        <row r="1785">
          <cell r="A1785" t="str">
            <v/>
          </cell>
          <cell r="B1785" t="str">
            <v/>
          </cell>
          <cell r="D1785" t="str">
            <v/>
          </cell>
          <cell r="F1785">
            <v>0</v>
          </cell>
          <cell r="G1785">
            <v>0</v>
          </cell>
        </row>
        <row r="1786">
          <cell r="A1786" t="str">
            <v/>
          </cell>
          <cell r="B1786" t="str">
            <v/>
          </cell>
          <cell r="D1786" t="str">
            <v/>
          </cell>
          <cell r="F1786">
            <v>0</v>
          </cell>
          <cell r="G1786">
            <v>0</v>
          </cell>
        </row>
        <row r="1787">
          <cell r="A1787" t="str">
            <v/>
          </cell>
          <cell r="B1787" t="str">
            <v/>
          </cell>
          <cell r="D1787" t="str">
            <v/>
          </cell>
          <cell r="F1787">
            <v>0</v>
          </cell>
          <cell r="G1787">
            <v>0</v>
          </cell>
        </row>
        <row r="1788">
          <cell r="A1788" t="str">
            <v/>
          </cell>
          <cell r="B1788" t="str">
            <v/>
          </cell>
          <cell r="D1788" t="str">
            <v/>
          </cell>
          <cell r="F1788">
            <v>0</v>
          </cell>
          <cell r="G1788">
            <v>0</v>
          </cell>
        </row>
        <row r="1789">
          <cell r="A1789" t="str">
            <v/>
          </cell>
          <cell r="B1789" t="str">
            <v/>
          </cell>
          <cell r="D1789" t="str">
            <v/>
          </cell>
          <cell r="F1789">
            <v>0</v>
          </cell>
          <cell r="G1789">
            <v>0</v>
          </cell>
        </row>
        <row r="1790">
          <cell r="A1790" t="str">
            <v/>
          </cell>
          <cell r="B1790" t="str">
            <v/>
          </cell>
          <cell r="D1790" t="str">
            <v/>
          </cell>
          <cell r="F1790">
            <v>0</v>
          </cell>
          <cell r="G1790">
            <v>0</v>
          </cell>
        </row>
        <row r="1791">
          <cell r="A1791" t="str">
            <v/>
          </cell>
          <cell r="B1791" t="str">
            <v/>
          </cell>
          <cell r="D1791" t="str">
            <v/>
          </cell>
          <cell r="F1791">
            <v>0</v>
          </cell>
          <cell r="G1791">
            <v>0</v>
          </cell>
        </row>
        <row r="1792">
          <cell r="A1792" t="str">
            <v/>
          </cell>
          <cell r="B1792" t="str">
            <v/>
          </cell>
          <cell r="D1792" t="str">
            <v/>
          </cell>
          <cell r="F1792">
            <v>0</v>
          </cell>
          <cell r="G1792">
            <v>0</v>
          </cell>
        </row>
        <row r="1793">
          <cell r="A1793" t="str">
            <v/>
          </cell>
          <cell r="B1793" t="str">
            <v/>
          </cell>
          <cell r="D1793" t="str">
            <v/>
          </cell>
          <cell r="F1793">
            <v>0</v>
          </cell>
          <cell r="G1793">
            <v>0</v>
          </cell>
        </row>
        <row r="1794">
          <cell r="A1794" t="str">
            <v/>
          </cell>
          <cell r="B1794" t="str">
            <v/>
          </cell>
          <cell r="D1794" t="str">
            <v/>
          </cell>
          <cell r="F1794">
            <v>0</v>
          </cell>
          <cell r="G1794">
            <v>0</v>
          </cell>
        </row>
        <row r="1795">
          <cell r="A1795" t="str">
            <v/>
          </cell>
          <cell r="B1795" t="str">
            <v/>
          </cell>
          <cell r="D1795" t="str">
            <v/>
          </cell>
          <cell r="F1795">
            <v>0</v>
          </cell>
          <cell r="G1795">
            <v>0</v>
          </cell>
        </row>
        <row r="1796">
          <cell r="A1796" t="str">
            <v/>
          </cell>
          <cell r="B1796" t="str">
            <v/>
          </cell>
          <cell r="D1796" t="str">
            <v/>
          </cell>
          <cell r="F1796">
            <v>0</v>
          </cell>
          <cell r="G1796">
            <v>0</v>
          </cell>
        </row>
        <row r="1797">
          <cell r="A1797" t="str">
            <v/>
          </cell>
          <cell r="B1797" t="str">
            <v/>
          </cell>
          <cell r="D1797" t="str">
            <v/>
          </cell>
          <cell r="F1797">
            <v>0</v>
          </cell>
          <cell r="G1797">
            <v>0</v>
          </cell>
        </row>
        <row r="1798">
          <cell r="A1798" t="str">
            <v/>
          </cell>
          <cell r="B1798" t="str">
            <v/>
          </cell>
          <cell r="D1798" t="str">
            <v/>
          </cell>
          <cell r="F1798">
            <v>0</v>
          </cell>
          <cell r="G1798">
            <v>0</v>
          </cell>
        </row>
        <row r="1799">
          <cell r="F1799" t="str">
            <v>Total A</v>
          </cell>
          <cell r="G1799">
            <v>0</v>
          </cell>
        </row>
        <row r="1800">
          <cell r="A1800" t="str">
            <v>B - MANO DE OBRA</v>
          </cell>
        </row>
        <row r="1801">
          <cell r="A1801" t="str">
            <v/>
          </cell>
          <cell r="B1801" t="str">
            <v/>
          </cell>
          <cell r="D1801" t="str">
            <v/>
          </cell>
          <cell r="F1801">
            <v>0</v>
          </cell>
          <cell r="G1801">
            <v>0</v>
          </cell>
        </row>
        <row r="1802">
          <cell r="A1802" t="str">
            <v/>
          </cell>
          <cell r="B1802" t="str">
            <v/>
          </cell>
          <cell r="D1802" t="str">
            <v/>
          </cell>
          <cell r="F1802">
            <v>0</v>
          </cell>
          <cell r="G1802">
            <v>0</v>
          </cell>
        </row>
        <row r="1803">
          <cell r="A1803" t="str">
            <v/>
          </cell>
          <cell r="B1803" t="str">
            <v/>
          </cell>
          <cell r="D1803" t="str">
            <v/>
          </cell>
          <cell r="F1803">
            <v>0</v>
          </cell>
          <cell r="G1803">
            <v>0</v>
          </cell>
        </row>
        <row r="1804">
          <cell r="A1804" t="str">
            <v/>
          </cell>
          <cell r="B1804" t="str">
            <v/>
          </cell>
          <cell r="D1804" t="str">
            <v/>
          </cell>
          <cell r="F1804">
            <v>0</v>
          </cell>
          <cell r="G1804">
            <v>0</v>
          </cell>
        </row>
        <row r="1805">
          <cell r="A1805" t="str">
            <v/>
          </cell>
          <cell r="B1805" t="str">
            <v/>
          </cell>
          <cell r="D1805" t="str">
            <v/>
          </cell>
          <cell r="F1805">
            <v>0</v>
          </cell>
          <cell r="G1805">
            <v>0</v>
          </cell>
        </row>
        <row r="1806">
          <cell r="A1806" t="str">
            <v/>
          </cell>
          <cell r="B1806" t="str">
            <v/>
          </cell>
          <cell r="D1806" t="str">
            <v/>
          </cell>
          <cell r="F1806">
            <v>0</v>
          </cell>
          <cell r="G1806">
            <v>0</v>
          </cell>
        </row>
        <row r="1807">
          <cell r="A1807" t="str">
            <v/>
          </cell>
          <cell r="B1807" t="str">
            <v/>
          </cell>
          <cell r="D1807" t="str">
            <v/>
          </cell>
          <cell r="F1807">
            <v>0</v>
          </cell>
          <cell r="G1807">
            <v>0</v>
          </cell>
        </row>
        <row r="1808">
          <cell r="A1808" t="str">
            <v/>
          </cell>
          <cell r="B1808" t="str">
            <v/>
          </cell>
          <cell r="D1808" t="str">
            <v/>
          </cell>
          <cell r="F1808">
            <v>0</v>
          </cell>
          <cell r="G1808">
            <v>0</v>
          </cell>
        </row>
        <row r="1809">
          <cell r="F1809" t="str">
            <v>Total B</v>
          </cell>
          <cell r="G1809">
            <v>0</v>
          </cell>
        </row>
        <row r="1810">
          <cell r="A1810" t="str">
            <v>C - EQUIPOS</v>
          </cell>
        </row>
        <row r="1811">
          <cell r="A1811" t="str">
            <v/>
          </cell>
          <cell r="B1811" t="str">
            <v/>
          </cell>
          <cell r="D1811" t="str">
            <v/>
          </cell>
          <cell r="F1811">
            <v>0</v>
          </cell>
          <cell r="G1811">
            <v>0</v>
          </cell>
        </row>
        <row r="1812">
          <cell r="A1812" t="str">
            <v/>
          </cell>
          <cell r="B1812" t="str">
            <v/>
          </cell>
          <cell r="D1812" t="str">
            <v/>
          </cell>
          <cell r="F1812">
            <v>0</v>
          </cell>
          <cell r="G1812">
            <v>0</v>
          </cell>
        </row>
        <row r="1813">
          <cell r="A1813" t="str">
            <v/>
          </cell>
          <cell r="B1813" t="str">
            <v/>
          </cell>
          <cell r="D1813" t="str">
            <v/>
          </cell>
          <cell r="F1813">
            <v>0</v>
          </cell>
          <cell r="G1813">
            <v>0</v>
          </cell>
        </row>
        <row r="1814">
          <cell r="A1814" t="str">
            <v/>
          </cell>
          <cell r="B1814" t="str">
            <v/>
          </cell>
          <cell r="D1814" t="str">
            <v/>
          </cell>
          <cell r="F1814">
            <v>0</v>
          </cell>
          <cell r="G1814">
            <v>0</v>
          </cell>
        </row>
        <row r="1815">
          <cell r="A1815" t="str">
            <v/>
          </cell>
          <cell r="B1815" t="str">
            <v/>
          </cell>
          <cell r="D1815" t="str">
            <v/>
          </cell>
          <cell r="F1815">
            <v>0</v>
          </cell>
          <cell r="G1815">
            <v>0</v>
          </cell>
        </row>
        <row r="1816">
          <cell r="A1816" t="str">
            <v/>
          </cell>
          <cell r="B1816" t="str">
            <v/>
          </cell>
          <cell r="D1816" t="str">
            <v/>
          </cell>
          <cell r="F1816">
            <v>0</v>
          </cell>
          <cell r="G1816">
            <v>0</v>
          </cell>
        </row>
        <row r="1817">
          <cell r="A1817" t="str">
            <v/>
          </cell>
          <cell r="B1817" t="str">
            <v/>
          </cell>
          <cell r="D1817" t="str">
            <v/>
          </cell>
          <cell r="F1817">
            <v>0</v>
          </cell>
          <cell r="G1817">
            <v>0</v>
          </cell>
        </row>
        <row r="1818">
          <cell r="A1818" t="str">
            <v/>
          </cell>
          <cell r="B1818" t="str">
            <v/>
          </cell>
          <cell r="D1818" t="str">
            <v/>
          </cell>
          <cell r="F1818">
            <v>0</v>
          </cell>
          <cell r="G1818">
            <v>0</v>
          </cell>
        </row>
        <row r="1819">
          <cell r="A1819" t="str">
            <v/>
          </cell>
          <cell r="B1819" t="str">
            <v/>
          </cell>
          <cell r="D1819" t="str">
            <v/>
          </cell>
          <cell r="F1819">
            <v>0</v>
          </cell>
          <cell r="G1819">
            <v>0</v>
          </cell>
        </row>
        <row r="1820">
          <cell r="A1820" t="str">
            <v/>
          </cell>
          <cell r="B1820" t="str">
            <v/>
          </cell>
          <cell r="D1820" t="str">
            <v/>
          </cell>
          <cell r="F1820">
            <v>0</v>
          </cell>
          <cell r="G1820">
            <v>0</v>
          </cell>
        </row>
        <row r="1821">
          <cell r="F1821" t="str">
            <v>Total C</v>
          </cell>
          <cell r="G1821">
            <v>0</v>
          </cell>
        </row>
        <row r="1823">
          <cell r="A1823" t="str">
            <v/>
          </cell>
          <cell r="B1823" t="str">
            <v/>
          </cell>
          <cell r="D1823" t="str">
            <v>COSTO NETO</v>
          </cell>
          <cell r="F1823" t="str">
            <v>Total D=A+B+C</v>
          </cell>
          <cell r="G1823">
            <v>0</v>
          </cell>
        </row>
        <row r="1825">
          <cell r="A1825" t="str">
            <v>ANALISIS DE PRECIOS</v>
          </cell>
        </row>
        <row r="1826">
          <cell r="A1826" t="str">
            <v>COMITENTE:</v>
          </cell>
          <cell r="B1826" t="str">
            <v>INSTITUTO PROVINCIAL DE LA VIVIENDA</v>
          </cell>
        </row>
        <row r="1827">
          <cell r="A1827" t="str">
            <v>CONTRATISTA:</v>
          </cell>
          <cell r="B1827">
            <v>0</v>
          </cell>
        </row>
        <row r="1828">
          <cell r="A1828" t="str">
            <v>OBRA:</v>
          </cell>
          <cell r="B1828">
            <v>0</v>
          </cell>
          <cell r="F1828" t="str">
            <v>PRECIOS A:</v>
          </cell>
          <cell r="G1828">
            <v>0</v>
          </cell>
        </row>
        <row r="1829">
          <cell r="A1829" t="str">
            <v>UBICACIÓN:</v>
          </cell>
          <cell r="B1829">
            <v>0</v>
          </cell>
        </row>
        <row r="1830">
          <cell r="A1830" t="str">
            <v>RUBRO:</v>
          </cell>
          <cell r="C1830">
            <v>0</v>
          </cell>
        </row>
        <row r="1831">
          <cell r="A1831" t="str">
            <v>ITEM:</v>
          </cell>
          <cell r="B1831" t="str">
            <v/>
          </cell>
          <cell r="C1831" t="str">
            <v/>
          </cell>
          <cell r="F1831" t="str">
            <v>UNIDAD:</v>
          </cell>
          <cell r="G1831" t="str">
            <v/>
          </cell>
        </row>
        <row r="1833">
          <cell r="A1833" t="str">
            <v>DATOS REDETERMINACION</v>
          </cell>
          <cell r="C1833" t="str">
            <v>DESIGNACION</v>
          </cell>
          <cell r="D1833" t="str">
            <v>U</v>
          </cell>
          <cell r="E1833" t="str">
            <v>Cantidad</v>
          </cell>
          <cell r="F1833" t="str">
            <v>$ Unitarios</v>
          </cell>
          <cell r="G1833" t="str">
            <v>$ Parcial</v>
          </cell>
        </row>
        <row r="1834">
          <cell r="A1834" t="str">
            <v>CÓDIGO</v>
          </cell>
          <cell r="B1834" t="str">
            <v>DESCRIPCIÓN</v>
          </cell>
        </row>
        <row r="1835">
          <cell r="A1835" t="str">
            <v>A - MATERIALES</v>
          </cell>
        </row>
        <row r="1836">
          <cell r="A1836" t="str">
            <v/>
          </cell>
          <cell r="B1836" t="str">
            <v/>
          </cell>
          <cell r="D1836" t="str">
            <v/>
          </cell>
          <cell r="F1836">
            <v>0</v>
          </cell>
          <cell r="G1836">
            <v>0</v>
          </cell>
        </row>
        <row r="1837">
          <cell r="A1837" t="str">
            <v/>
          </cell>
          <cell r="B1837" t="str">
            <v/>
          </cell>
          <cell r="D1837" t="str">
            <v/>
          </cell>
          <cell r="F1837">
            <v>0</v>
          </cell>
          <cell r="G1837">
            <v>0</v>
          </cell>
        </row>
        <row r="1838">
          <cell r="A1838" t="str">
            <v/>
          </cell>
          <cell r="B1838" t="str">
            <v/>
          </cell>
          <cell r="D1838" t="str">
            <v/>
          </cell>
          <cell r="F1838">
            <v>0</v>
          </cell>
          <cell r="G1838">
            <v>0</v>
          </cell>
        </row>
        <row r="1839">
          <cell r="A1839" t="str">
            <v/>
          </cell>
          <cell r="B1839" t="str">
            <v/>
          </cell>
          <cell r="D1839" t="str">
            <v/>
          </cell>
          <cell r="F1839">
            <v>0</v>
          </cell>
          <cell r="G1839">
            <v>0</v>
          </cell>
        </row>
        <row r="1840">
          <cell r="A1840" t="str">
            <v/>
          </cell>
          <cell r="B1840" t="str">
            <v/>
          </cell>
          <cell r="D1840" t="str">
            <v/>
          </cell>
          <cell r="F1840">
            <v>0</v>
          </cell>
          <cell r="G1840">
            <v>0</v>
          </cell>
        </row>
        <row r="1841">
          <cell r="A1841" t="str">
            <v/>
          </cell>
          <cell r="B1841" t="str">
            <v/>
          </cell>
          <cell r="D1841" t="str">
            <v/>
          </cell>
          <cell r="F1841">
            <v>0</v>
          </cell>
          <cell r="G1841">
            <v>0</v>
          </cell>
        </row>
        <row r="1842">
          <cell r="A1842" t="str">
            <v/>
          </cell>
          <cell r="B1842" t="str">
            <v/>
          </cell>
          <cell r="D1842" t="str">
            <v/>
          </cell>
          <cell r="F1842">
            <v>0</v>
          </cell>
          <cell r="G1842">
            <v>0</v>
          </cell>
        </row>
        <row r="1843">
          <cell r="A1843" t="str">
            <v/>
          </cell>
          <cell r="B1843" t="str">
            <v/>
          </cell>
          <cell r="D1843" t="str">
            <v/>
          </cell>
          <cell r="F1843">
            <v>0</v>
          </cell>
          <cell r="G1843">
            <v>0</v>
          </cell>
        </row>
        <row r="1844">
          <cell r="A1844" t="str">
            <v/>
          </cell>
          <cell r="B1844" t="str">
            <v/>
          </cell>
          <cell r="D1844" t="str">
            <v/>
          </cell>
          <cell r="F1844">
            <v>0</v>
          </cell>
          <cell r="G1844">
            <v>0</v>
          </cell>
        </row>
        <row r="1845">
          <cell r="A1845" t="str">
            <v/>
          </cell>
          <cell r="B1845" t="str">
            <v/>
          </cell>
          <cell r="D1845" t="str">
            <v/>
          </cell>
          <cell r="F1845">
            <v>0</v>
          </cell>
          <cell r="G1845">
            <v>0</v>
          </cell>
        </row>
        <row r="1846">
          <cell r="A1846" t="str">
            <v/>
          </cell>
          <cell r="B1846" t="str">
            <v/>
          </cell>
          <cell r="D1846" t="str">
            <v/>
          </cell>
          <cell r="F1846">
            <v>0</v>
          </cell>
          <cell r="G1846">
            <v>0</v>
          </cell>
        </row>
        <row r="1847">
          <cell r="A1847" t="str">
            <v/>
          </cell>
          <cell r="B1847" t="str">
            <v/>
          </cell>
          <cell r="D1847" t="str">
            <v/>
          </cell>
          <cell r="F1847">
            <v>0</v>
          </cell>
          <cell r="G1847">
            <v>0</v>
          </cell>
        </row>
        <row r="1848">
          <cell r="A1848" t="str">
            <v/>
          </cell>
          <cell r="B1848" t="str">
            <v/>
          </cell>
          <cell r="D1848" t="str">
            <v/>
          </cell>
          <cell r="F1848">
            <v>0</v>
          </cell>
          <cell r="G1848">
            <v>0</v>
          </cell>
        </row>
        <row r="1849">
          <cell r="A1849" t="str">
            <v/>
          </cell>
          <cell r="B1849" t="str">
            <v/>
          </cell>
          <cell r="D1849" t="str">
            <v/>
          </cell>
          <cell r="F1849">
            <v>0</v>
          </cell>
          <cell r="G1849">
            <v>0</v>
          </cell>
        </row>
        <row r="1850">
          <cell r="A1850" t="str">
            <v/>
          </cell>
          <cell r="B1850" t="str">
            <v/>
          </cell>
          <cell r="D1850" t="str">
            <v/>
          </cell>
          <cell r="F1850">
            <v>0</v>
          </cell>
          <cell r="G1850">
            <v>0</v>
          </cell>
        </row>
        <row r="1851">
          <cell r="A1851" t="str">
            <v/>
          </cell>
          <cell r="B1851" t="str">
            <v/>
          </cell>
          <cell r="D1851" t="str">
            <v/>
          </cell>
          <cell r="F1851">
            <v>0</v>
          </cell>
          <cell r="G1851">
            <v>0</v>
          </cell>
        </row>
        <row r="1852">
          <cell r="A1852" t="str">
            <v/>
          </cell>
          <cell r="B1852" t="str">
            <v/>
          </cell>
          <cell r="D1852" t="str">
            <v/>
          </cell>
          <cell r="F1852">
            <v>0</v>
          </cell>
          <cell r="G1852">
            <v>0</v>
          </cell>
        </row>
        <row r="1853">
          <cell r="A1853" t="str">
            <v/>
          </cell>
          <cell r="B1853" t="str">
            <v/>
          </cell>
          <cell r="D1853" t="str">
            <v/>
          </cell>
          <cell r="F1853">
            <v>0</v>
          </cell>
          <cell r="G1853">
            <v>0</v>
          </cell>
        </row>
        <row r="1854">
          <cell r="A1854" t="str">
            <v/>
          </cell>
          <cell r="B1854" t="str">
            <v/>
          </cell>
          <cell r="D1854" t="str">
            <v/>
          </cell>
          <cell r="F1854">
            <v>0</v>
          </cell>
          <cell r="G1854">
            <v>0</v>
          </cell>
        </row>
        <row r="1855">
          <cell r="A1855" t="str">
            <v/>
          </cell>
          <cell r="B1855" t="str">
            <v/>
          </cell>
          <cell r="D1855" t="str">
            <v/>
          </cell>
          <cell r="F1855">
            <v>0</v>
          </cell>
          <cell r="G1855">
            <v>0</v>
          </cell>
        </row>
        <row r="1856">
          <cell r="F1856" t="str">
            <v>Total A</v>
          </cell>
          <cell r="G1856">
            <v>0</v>
          </cell>
        </row>
        <row r="1857">
          <cell r="A1857" t="str">
            <v>B - MANO DE OBRA</v>
          </cell>
        </row>
        <row r="1858">
          <cell r="A1858" t="str">
            <v/>
          </cell>
          <cell r="B1858" t="str">
            <v/>
          </cell>
          <cell r="D1858" t="str">
            <v/>
          </cell>
          <cell r="F1858">
            <v>0</v>
          </cell>
          <cell r="G1858">
            <v>0</v>
          </cell>
        </row>
        <row r="1859">
          <cell r="A1859" t="str">
            <v/>
          </cell>
          <cell r="B1859" t="str">
            <v/>
          </cell>
          <cell r="D1859" t="str">
            <v/>
          </cell>
          <cell r="F1859">
            <v>0</v>
          </cell>
          <cell r="G1859">
            <v>0</v>
          </cell>
        </row>
        <row r="1860">
          <cell r="A1860" t="str">
            <v/>
          </cell>
          <cell r="B1860" t="str">
            <v/>
          </cell>
          <cell r="D1860" t="str">
            <v/>
          </cell>
          <cell r="F1860">
            <v>0</v>
          </cell>
          <cell r="G1860">
            <v>0</v>
          </cell>
        </row>
        <row r="1861">
          <cell r="A1861" t="str">
            <v/>
          </cell>
          <cell r="B1861" t="str">
            <v/>
          </cell>
          <cell r="D1861" t="str">
            <v/>
          </cell>
          <cell r="F1861">
            <v>0</v>
          </cell>
          <cell r="G1861">
            <v>0</v>
          </cell>
        </row>
        <row r="1862">
          <cell r="A1862" t="str">
            <v/>
          </cell>
          <cell r="B1862" t="str">
            <v/>
          </cell>
          <cell r="D1862" t="str">
            <v/>
          </cell>
          <cell r="F1862">
            <v>0</v>
          </cell>
          <cell r="G1862">
            <v>0</v>
          </cell>
        </row>
        <row r="1863">
          <cell r="A1863" t="str">
            <v/>
          </cell>
          <cell r="B1863" t="str">
            <v/>
          </cell>
          <cell r="D1863" t="str">
            <v/>
          </cell>
          <cell r="F1863">
            <v>0</v>
          </cell>
          <cell r="G1863">
            <v>0</v>
          </cell>
        </row>
        <row r="1864">
          <cell r="A1864" t="str">
            <v/>
          </cell>
          <cell r="B1864" t="str">
            <v/>
          </cell>
          <cell r="D1864" t="str">
            <v/>
          </cell>
          <cell r="F1864">
            <v>0</v>
          </cell>
          <cell r="G1864">
            <v>0</v>
          </cell>
        </row>
        <row r="1865">
          <cell r="A1865" t="str">
            <v/>
          </cell>
          <cell r="B1865" t="str">
            <v/>
          </cell>
          <cell r="D1865" t="str">
            <v/>
          </cell>
          <cell r="F1865">
            <v>0</v>
          </cell>
          <cell r="G1865">
            <v>0</v>
          </cell>
        </row>
        <row r="1866">
          <cell r="F1866" t="str">
            <v>Total B</v>
          </cell>
          <cell r="G1866">
            <v>0</v>
          </cell>
        </row>
        <row r="1867">
          <cell r="A1867" t="str">
            <v>C - EQUIPOS</v>
          </cell>
        </row>
        <row r="1868">
          <cell r="A1868" t="str">
            <v/>
          </cell>
          <cell r="B1868" t="str">
            <v/>
          </cell>
          <cell r="D1868" t="str">
            <v/>
          </cell>
          <cell r="F1868">
            <v>0</v>
          </cell>
          <cell r="G1868">
            <v>0</v>
          </cell>
        </row>
        <row r="1869">
          <cell r="A1869" t="str">
            <v/>
          </cell>
          <cell r="B1869" t="str">
            <v/>
          </cell>
          <cell r="D1869" t="str">
            <v/>
          </cell>
          <cell r="F1869">
            <v>0</v>
          </cell>
          <cell r="G1869">
            <v>0</v>
          </cell>
        </row>
        <row r="1870">
          <cell r="A1870" t="str">
            <v/>
          </cell>
          <cell r="B1870" t="str">
            <v/>
          </cell>
          <cell r="D1870" t="str">
            <v/>
          </cell>
          <cell r="F1870">
            <v>0</v>
          </cell>
          <cell r="G1870">
            <v>0</v>
          </cell>
        </row>
        <row r="1871">
          <cell r="A1871" t="str">
            <v/>
          </cell>
          <cell r="B1871" t="str">
            <v/>
          </cell>
          <cell r="D1871" t="str">
            <v/>
          </cell>
          <cell r="F1871">
            <v>0</v>
          </cell>
          <cell r="G1871">
            <v>0</v>
          </cell>
        </row>
        <row r="1872">
          <cell r="A1872" t="str">
            <v/>
          </cell>
          <cell r="B1872" t="str">
            <v/>
          </cell>
          <cell r="D1872" t="str">
            <v/>
          </cell>
          <cell r="F1872">
            <v>0</v>
          </cell>
          <cell r="G1872">
            <v>0</v>
          </cell>
        </row>
        <row r="1873">
          <cell r="A1873" t="str">
            <v/>
          </cell>
          <cell r="B1873" t="str">
            <v/>
          </cell>
          <cell r="D1873" t="str">
            <v/>
          </cell>
          <cell r="F1873">
            <v>0</v>
          </cell>
          <cell r="G1873">
            <v>0</v>
          </cell>
        </row>
        <row r="1874">
          <cell r="A1874" t="str">
            <v/>
          </cell>
          <cell r="B1874" t="str">
            <v/>
          </cell>
          <cell r="D1874" t="str">
            <v/>
          </cell>
          <cell r="F1874">
            <v>0</v>
          </cell>
          <cell r="G1874">
            <v>0</v>
          </cell>
        </row>
        <row r="1875">
          <cell r="A1875" t="str">
            <v/>
          </cell>
          <cell r="B1875" t="str">
            <v/>
          </cell>
          <cell r="D1875" t="str">
            <v/>
          </cell>
          <cell r="F1875">
            <v>0</v>
          </cell>
          <cell r="G1875">
            <v>0</v>
          </cell>
        </row>
        <row r="1876">
          <cell r="A1876" t="str">
            <v/>
          </cell>
          <cell r="B1876" t="str">
            <v/>
          </cell>
          <cell r="D1876" t="str">
            <v/>
          </cell>
          <cell r="F1876">
            <v>0</v>
          </cell>
          <cell r="G1876">
            <v>0</v>
          </cell>
        </row>
        <row r="1877">
          <cell r="A1877" t="str">
            <v/>
          </cell>
          <cell r="B1877" t="str">
            <v/>
          </cell>
          <cell r="D1877" t="str">
            <v/>
          </cell>
          <cell r="F1877">
            <v>0</v>
          </cell>
          <cell r="G1877">
            <v>0</v>
          </cell>
        </row>
        <row r="1878">
          <cell r="F1878" t="str">
            <v>Total C</v>
          </cell>
          <cell r="G1878">
            <v>0</v>
          </cell>
        </row>
        <row r="1880">
          <cell r="A1880" t="str">
            <v/>
          </cell>
          <cell r="B1880" t="str">
            <v/>
          </cell>
          <cell r="D1880" t="str">
            <v>COSTO NETO</v>
          </cell>
          <cell r="F1880" t="str">
            <v>Total D=A+B+C</v>
          </cell>
          <cell r="G1880">
            <v>0</v>
          </cell>
        </row>
        <row r="1882">
          <cell r="A1882" t="str">
            <v>ANALISIS DE PRECIOS</v>
          </cell>
        </row>
        <row r="1883">
          <cell r="A1883" t="str">
            <v>COMITENTE:</v>
          </cell>
          <cell r="B1883" t="str">
            <v>INSTITUTO PROVINCIAL DE LA VIVIENDA</v>
          </cell>
        </row>
        <row r="1884">
          <cell r="A1884" t="str">
            <v>CONTRATISTA:</v>
          </cell>
          <cell r="B1884">
            <v>0</v>
          </cell>
        </row>
        <row r="1885">
          <cell r="A1885" t="str">
            <v>OBRA:</v>
          </cell>
          <cell r="B1885">
            <v>0</v>
          </cell>
          <cell r="F1885" t="str">
            <v>PRECIOS A:</v>
          </cell>
          <cell r="G1885">
            <v>0</v>
          </cell>
        </row>
        <row r="1886">
          <cell r="A1886" t="str">
            <v>UBICACIÓN:</v>
          </cell>
          <cell r="B1886">
            <v>0</v>
          </cell>
        </row>
        <row r="1887">
          <cell r="A1887" t="str">
            <v>RUBRO:</v>
          </cell>
          <cell r="C1887">
            <v>0</v>
          </cell>
        </row>
        <row r="1888">
          <cell r="A1888" t="str">
            <v>ITEM:</v>
          </cell>
          <cell r="B1888" t="str">
            <v/>
          </cell>
          <cell r="C1888" t="str">
            <v/>
          </cell>
          <cell r="F1888" t="str">
            <v>UNIDAD:</v>
          </cell>
          <cell r="G1888" t="str">
            <v/>
          </cell>
        </row>
        <row r="1890">
          <cell r="A1890" t="str">
            <v>DATOS REDETERMINACION</v>
          </cell>
          <cell r="C1890" t="str">
            <v>DESIGNACION</v>
          </cell>
          <cell r="D1890" t="str">
            <v>U</v>
          </cell>
          <cell r="E1890" t="str">
            <v>Cantidad</v>
          </cell>
          <cell r="F1890" t="str">
            <v>$ Unitarios</v>
          </cell>
          <cell r="G1890" t="str">
            <v>$ Parcial</v>
          </cell>
        </row>
        <row r="1891">
          <cell r="A1891" t="str">
            <v>CÓDIGO</v>
          </cell>
          <cell r="B1891" t="str">
            <v>DESCRIPCIÓN</v>
          </cell>
        </row>
        <row r="1892">
          <cell r="A1892" t="str">
            <v>A - MATERIALES</v>
          </cell>
        </row>
        <row r="1893">
          <cell r="A1893" t="str">
            <v/>
          </cell>
          <cell r="B1893" t="str">
            <v/>
          </cell>
          <cell r="D1893" t="str">
            <v/>
          </cell>
          <cell r="F1893">
            <v>0</v>
          </cell>
          <cell r="G1893">
            <v>0</v>
          </cell>
        </row>
        <row r="1894">
          <cell r="A1894" t="str">
            <v/>
          </cell>
          <cell r="B1894" t="str">
            <v/>
          </cell>
          <cell r="D1894" t="str">
            <v/>
          </cell>
          <cell r="F1894">
            <v>0</v>
          </cell>
          <cell r="G1894">
            <v>0</v>
          </cell>
        </row>
        <row r="1895">
          <cell r="A1895" t="str">
            <v/>
          </cell>
          <cell r="B1895" t="str">
            <v/>
          </cell>
          <cell r="D1895" t="str">
            <v/>
          </cell>
          <cell r="F1895">
            <v>0</v>
          </cell>
          <cell r="G1895">
            <v>0</v>
          </cell>
        </row>
        <row r="1896">
          <cell r="A1896" t="str">
            <v/>
          </cell>
          <cell r="B1896" t="str">
            <v/>
          </cell>
          <cell r="D1896" t="str">
            <v/>
          </cell>
          <cell r="F1896">
            <v>0</v>
          </cell>
          <cell r="G1896">
            <v>0</v>
          </cell>
        </row>
        <row r="1897">
          <cell r="A1897" t="str">
            <v/>
          </cell>
          <cell r="B1897" t="str">
            <v/>
          </cell>
          <cell r="D1897" t="str">
            <v/>
          </cell>
          <cell r="F1897">
            <v>0</v>
          </cell>
          <cell r="G1897">
            <v>0</v>
          </cell>
        </row>
        <row r="1898">
          <cell r="A1898" t="str">
            <v/>
          </cell>
          <cell r="B1898" t="str">
            <v/>
          </cell>
          <cell r="D1898" t="str">
            <v/>
          </cell>
          <cell r="F1898">
            <v>0</v>
          </cell>
          <cell r="G1898">
            <v>0</v>
          </cell>
        </row>
        <row r="1899">
          <cell r="A1899" t="str">
            <v/>
          </cell>
          <cell r="B1899" t="str">
            <v/>
          </cell>
          <cell r="D1899" t="str">
            <v/>
          </cell>
          <cell r="F1899">
            <v>0</v>
          </cell>
          <cell r="G1899">
            <v>0</v>
          </cell>
        </row>
        <row r="1900">
          <cell r="A1900" t="str">
            <v/>
          </cell>
          <cell r="B1900" t="str">
            <v/>
          </cell>
          <cell r="D1900" t="str">
            <v/>
          </cell>
          <cell r="F1900">
            <v>0</v>
          </cell>
          <cell r="G1900">
            <v>0</v>
          </cell>
        </row>
        <row r="1901">
          <cell r="A1901" t="str">
            <v/>
          </cell>
          <cell r="B1901" t="str">
            <v/>
          </cell>
          <cell r="D1901" t="str">
            <v/>
          </cell>
          <cell r="F1901">
            <v>0</v>
          </cell>
          <cell r="G1901">
            <v>0</v>
          </cell>
        </row>
        <row r="1902">
          <cell r="A1902" t="str">
            <v/>
          </cell>
          <cell r="B1902" t="str">
            <v/>
          </cell>
          <cell r="D1902" t="str">
            <v/>
          </cell>
          <cell r="F1902">
            <v>0</v>
          </cell>
          <cell r="G1902">
            <v>0</v>
          </cell>
        </row>
        <row r="1903">
          <cell r="A1903" t="str">
            <v/>
          </cell>
          <cell r="B1903" t="str">
            <v/>
          </cell>
          <cell r="D1903" t="str">
            <v/>
          </cell>
          <cell r="F1903">
            <v>0</v>
          </cell>
          <cell r="G1903">
            <v>0</v>
          </cell>
        </row>
        <row r="1904">
          <cell r="A1904" t="str">
            <v/>
          </cell>
          <cell r="B1904" t="str">
            <v/>
          </cell>
          <cell r="D1904" t="str">
            <v/>
          </cell>
          <cell r="F1904">
            <v>0</v>
          </cell>
          <cell r="G1904">
            <v>0</v>
          </cell>
        </row>
        <row r="1905">
          <cell r="A1905" t="str">
            <v/>
          </cell>
          <cell r="B1905" t="str">
            <v/>
          </cell>
          <cell r="D1905" t="str">
            <v/>
          </cell>
          <cell r="F1905">
            <v>0</v>
          </cell>
          <cell r="G1905">
            <v>0</v>
          </cell>
        </row>
        <row r="1906">
          <cell r="A1906" t="str">
            <v/>
          </cell>
          <cell r="B1906" t="str">
            <v/>
          </cell>
          <cell r="D1906" t="str">
            <v/>
          </cell>
          <cell r="F1906">
            <v>0</v>
          </cell>
          <cell r="G1906">
            <v>0</v>
          </cell>
        </row>
        <row r="1907">
          <cell r="A1907" t="str">
            <v/>
          </cell>
          <cell r="B1907" t="str">
            <v/>
          </cell>
          <cell r="D1907" t="str">
            <v/>
          </cell>
          <cell r="F1907">
            <v>0</v>
          </cell>
          <cell r="G1907">
            <v>0</v>
          </cell>
        </row>
        <row r="1908">
          <cell r="A1908" t="str">
            <v/>
          </cell>
          <cell r="B1908" t="str">
            <v/>
          </cell>
          <cell r="D1908" t="str">
            <v/>
          </cell>
          <cell r="F1908">
            <v>0</v>
          </cell>
          <cell r="G1908">
            <v>0</v>
          </cell>
        </row>
        <row r="1909">
          <cell r="A1909" t="str">
            <v/>
          </cell>
          <cell r="B1909" t="str">
            <v/>
          </cell>
          <cell r="D1909" t="str">
            <v/>
          </cell>
          <cell r="F1909">
            <v>0</v>
          </cell>
          <cell r="G1909">
            <v>0</v>
          </cell>
        </row>
        <row r="1910">
          <cell r="A1910" t="str">
            <v/>
          </cell>
          <cell r="B1910" t="str">
            <v/>
          </cell>
          <cell r="D1910" t="str">
            <v/>
          </cell>
          <cell r="F1910">
            <v>0</v>
          </cell>
          <cell r="G1910">
            <v>0</v>
          </cell>
        </row>
        <row r="1911">
          <cell r="A1911" t="str">
            <v/>
          </cell>
          <cell r="B1911" t="str">
            <v/>
          </cell>
          <cell r="D1911" t="str">
            <v/>
          </cell>
          <cell r="F1911">
            <v>0</v>
          </cell>
          <cell r="G1911">
            <v>0</v>
          </cell>
        </row>
        <row r="1912">
          <cell r="A1912" t="str">
            <v/>
          </cell>
          <cell r="B1912" t="str">
            <v/>
          </cell>
          <cell r="D1912" t="str">
            <v/>
          </cell>
          <cell r="F1912">
            <v>0</v>
          </cell>
          <cell r="G1912">
            <v>0</v>
          </cell>
        </row>
        <row r="1913">
          <cell r="F1913" t="str">
            <v>Total A</v>
          </cell>
          <cell r="G1913">
            <v>0</v>
          </cell>
        </row>
        <row r="1914">
          <cell r="A1914" t="str">
            <v>B - MANO DE OBRA</v>
          </cell>
        </row>
        <row r="1915">
          <cell r="A1915" t="str">
            <v/>
          </cell>
          <cell r="B1915" t="str">
            <v/>
          </cell>
          <cell r="D1915" t="str">
            <v/>
          </cell>
          <cell r="F1915">
            <v>0</v>
          </cell>
          <cell r="G1915">
            <v>0</v>
          </cell>
        </row>
        <row r="1916">
          <cell r="A1916" t="str">
            <v/>
          </cell>
          <cell r="B1916" t="str">
            <v/>
          </cell>
          <cell r="D1916" t="str">
            <v/>
          </cell>
          <cell r="F1916">
            <v>0</v>
          </cell>
          <cell r="G1916">
            <v>0</v>
          </cell>
        </row>
        <row r="1917">
          <cell r="A1917" t="str">
            <v/>
          </cell>
          <cell r="B1917" t="str">
            <v/>
          </cell>
          <cell r="D1917" t="str">
            <v/>
          </cell>
          <cell r="F1917">
            <v>0</v>
          </cell>
          <cell r="G1917">
            <v>0</v>
          </cell>
        </row>
        <row r="1918">
          <cell r="A1918" t="str">
            <v/>
          </cell>
          <cell r="B1918" t="str">
            <v/>
          </cell>
          <cell r="D1918" t="str">
            <v/>
          </cell>
          <cell r="F1918">
            <v>0</v>
          </cell>
          <cell r="G1918">
            <v>0</v>
          </cell>
        </row>
        <row r="1919">
          <cell r="A1919" t="str">
            <v/>
          </cell>
          <cell r="B1919" t="str">
            <v/>
          </cell>
          <cell r="D1919" t="str">
            <v/>
          </cell>
          <cell r="F1919">
            <v>0</v>
          </cell>
          <cell r="G1919">
            <v>0</v>
          </cell>
        </row>
        <row r="1920">
          <cell r="A1920" t="str">
            <v/>
          </cell>
          <cell r="B1920" t="str">
            <v/>
          </cell>
          <cell r="D1920" t="str">
            <v/>
          </cell>
          <cell r="F1920">
            <v>0</v>
          </cell>
          <cell r="G1920">
            <v>0</v>
          </cell>
        </row>
        <row r="1921">
          <cell r="A1921" t="str">
            <v/>
          </cell>
          <cell r="B1921" t="str">
            <v/>
          </cell>
          <cell r="D1921" t="str">
            <v/>
          </cell>
          <cell r="F1921">
            <v>0</v>
          </cell>
          <cell r="G1921">
            <v>0</v>
          </cell>
        </row>
        <row r="1922">
          <cell r="A1922" t="str">
            <v/>
          </cell>
          <cell r="B1922" t="str">
            <v/>
          </cell>
          <cell r="D1922" t="str">
            <v/>
          </cell>
          <cell r="F1922">
            <v>0</v>
          </cell>
          <cell r="G1922">
            <v>0</v>
          </cell>
        </row>
        <row r="1923">
          <cell r="F1923" t="str">
            <v>Total B</v>
          </cell>
          <cell r="G1923">
            <v>0</v>
          </cell>
        </row>
        <row r="1924">
          <cell r="A1924" t="str">
            <v>C - EQUIPOS</v>
          </cell>
        </row>
        <row r="1925">
          <cell r="A1925" t="str">
            <v/>
          </cell>
          <cell r="B1925" t="str">
            <v/>
          </cell>
          <cell r="D1925" t="str">
            <v/>
          </cell>
          <cell r="F1925">
            <v>0</v>
          </cell>
          <cell r="G1925">
            <v>0</v>
          </cell>
        </row>
        <row r="1926">
          <cell r="A1926" t="str">
            <v/>
          </cell>
          <cell r="B1926" t="str">
            <v/>
          </cell>
          <cell r="D1926" t="str">
            <v/>
          </cell>
          <cell r="F1926">
            <v>0</v>
          </cell>
          <cell r="G1926">
            <v>0</v>
          </cell>
        </row>
        <row r="1927">
          <cell r="A1927" t="str">
            <v/>
          </cell>
          <cell r="B1927" t="str">
            <v/>
          </cell>
          <cell r="D1927" t="str">
            <v/>
          </cell>
          <cell r="F1927">
            <v>0</v>
          </cell>
          <cell r="G1927">
            <v>0</v>
          </cell>
        </row>
        <row r="1928">
          <cell r="A1928" t="str">
            <v/>
          </cell>
          <cell r="B1928" t="str">
            <v/>
          </cell>
          <cell r="D1928" t="str">
            <v/>
          </cell>
          <cell r="F1928">
            <v>0</v>
          </cell>
          <cell r="G1928">
            <v>0</v>
          </cell>
        </row>
        <row r="1929">
          <cell r="A1929" t="str">
            <v/>
          </cell>
          <cell r="B1929" t="str">
            <v/>
          </cell>
          <cell r="D1929" t="str">
            <v/>
          </cell>
          <cell r="F1929">
            <v>0</v>
          </cell>
          <cell r="G1929">
            <v>0</v>
          </cell>
        </row>
        <row r="1930">
          <cell r="A1930" t="str">
            <v/>
          </cell>
          <cell r="B1930" t="str">
            <v/>
          </cell>
          <cell r="D1930" t="str">
            <v/>
          </cell>
          <cell r="F1930">
            <v>0</v>
          </cell>
          <cell r="G1930">
            <v>0</v>
          </cell>
        </row>
        <row r="1931">
          <cell r="A1931" t="str">
            <v/>
          </cell>
          <cell r="B1931" t="str">
            <v/>
          </cell>
          <cell r="D1931" t="str">
            <v/>
          </cell>
          <cell r="F1931">
            <v>0</v>
          </cell>
          <cell r="G1931">
            <v>0</v>
          </cell>
        </row>
        <row r="1932">
          <cell r="A1932" t="str">
            <v/>
          </cell>
          <cell r="B1932" t="str">
            <v/>
          </cell>
          <cell r="D1932" t="str">
            <v/>
          </cell>
          <cell r="F1932">
            <v>0</v>
          </cell>
          <cell r="G1932">
            <v>0</v>
          </cell>
        </row>
        <row r="1933">
          <cell r="A1933" t="str">
            <v/>
          </cell>
          <cell r="B1933" t="str">
            <v/>
          </cell>
          <cell r="D1933" t="str">
            <v/>
          </cell>
          <cell r="F1933">
            <v>0</v>
          </cell>
          <cell r="G1933">
            <v>0</v>
          </cell>
        </row>
        <row r="1934">
          <cell r="A1934" t="str">
            <v/>
          </cell>
          <cell r="B1934" t="str">
            <v/>
          </cell>
          <cell r="D1934" t="str">
            <v/>
          </cell>
          <cell r="F1934">
            <v>0</v>
          </cell>
          <cell r="G1934">
            <v>0</v>
          </cell>
        </row>
        <row r="1935">
          <cell r="F1935" t="str">
            <v>Total C</v>
          </cell>
          <cell r="G1935">
            <v>0</v>
          </cell>
        </row>
        <row r="1937">
          <cell r="A1937" t="str">
            <v/>
          </cell>
          <cell r="B1937" t="str">
            <v/>
          </cell>
          <cell r="D1937" t="str">
            <v>COSTO NETO</v>
          </cell>
          <cell r="F1937" t="str">
            <v>Total D=A+B+C</v>
          </cell>
          <cell r="G1937">
            <v>0</v>
          </cell>
        </row>
        <row r="1939">
          <cell r="A1939" t="str">
            <v>ANALISIS DE PRECIOS</v>
          </cell>
        </row>
        <row r="1940">
          <cell r="A1940" t="str">
            <v>COMITENTE:</v>
          </cell>
          <cell r="B1940" t="str">
            <v>INSTITUTO PROVINCIAL DE LA VIVIENDA</v>
          </cell>
        </row>
        <row r="1941">
          <cell r="A1941" t="str">
            <v>CONTRATISTA:</v>
          </cell>
          <cell r="B1941">
            <v>0</v>
          </cell>
        </row>
        <row r="1942">
          <cell r="A1942" t="str">
            <v>OBRA:</v>
          </cell>
          <cell r="B1942">
            <v>0</v>
          </cell>
          <cell r="F1942" t="str">
            <v>PRECIOS A:</v>
          </cell>
          <cell r="G1942">
            <v>0</v>
          </cell>
        </row>
        <row r="1943">
          <cell r="A1943" t="str">
            <v>UBICACIÓN:</v>
          </cell>
          <cell r="B1943">
            <v>0</v>
          </cell>
        </row>
        <row r="1944">
          <cell r="A1944" t="str">
            <v>RUBRO:</v>
          </cell>
          <cell r="C1944">
            <v>0</v>
          </cell>
        </row>
        <row r="1945">
          <cell r="A1945" t="str">
            <v>ITEM:</v>
          </cell>
          <cell r="B1945" t="str">
            <v/>
          </cell>
          <cell r="C1945" t="str">
            <v/>
          </cell>
          <cell r="F1945" t="str">
            <v>UNIDAD:</v>
          </cell>
          <cell r="G1945" t="str">
            <v/>
          </cell>
        </row>
        <row r="1947">
          <cell r="A1947" t="str">
            <v>DATOS REDETERMINACION</v>
          </cell>
          <cell r="C1947" t="str">
            <v>DESIGNACION</v>
          </cell>
          <cell r="D1947" t="str">
            <v>U</v>
          </cell>
          <cell r="E1947" t="str">
            <v>Cantidad</v>
          </cell>
          <cell r="F1947" t="str">
            <v>$ Unitarios</v>
          </cell>
          <cell r="G1947" t="str">
            <v>$ Parcial</v>
          </cell>
        </row>
        <row r="1948">
          <cell r="A1948" t="str">
            <v>CÓDIGO</v>
          </cell>
          <cell r="B1948" t="str">
            <v>DESCRIPCIÓN</v>
          </cell>
        </row>
        <row r="1949">
          <cell r="A1949" t="str">
            <v>A - MATERIALES</v>
          </cell>
        </row>
        <row r="1950">
          <cell r="A1950" t="str">
            <v/>
          </cell>
          <cell r="B1950" t="str">
            <v/>
          </cell>
          <cell r="D1950" t="str">
            <v/>
          </cell>
          <cell r="F1950">
            <v>0</v>
          </cell>
          <cell r="G1950">
            <v>0</v>
          </cell>
        </row>
        <row r="1951">
          <cell r="A1951" t="str">
            <v/>
          </cell>
          <cell r="B1951" t="str">
            <v/>
          </cell>
          <cell r="D1951" t="str">
            <v/>
          </cell>
          <cell r="F1951">
            <v>0</v>
          </cell>
          <cell r="G1951">
            <v>0</v>
          </cell>
        </row>
        <row r="1952">
          <cell r="A1952" t="str">
            <v/>
          </cell>
          <cell r="B1952" t="str">
            <v/>
          </cell>
          <cell r="D1952" t="str">
            <v/>
          </cell>
          <cell r="F1952">
            <v>0</v>
          </cell>
          <cell r="G1952">
            <v>0</v>
          </cell>
        </row>
        <row r="1953">
          <cell r="A1953" t="str">
            <v/>
          </cell>
          <cell r="B1953" t="str">
            <v/>
          </cell>
          <cell r="D1953" t="str">
            <v/>
          </cell>
          <cell r="F1953">
            <v>0</v>
          </cell>
          <cell r="G1953">
            <v>0</v>
          </cell>
        </row>
        <row r="1954">
          <cell r="A1954" t="str">
            <v/>
          </cell>
          <cell r="B1954" t="str">
            <v/>
          </cell>
          <cell r="D1954" t="str">
            <v/>
          </cell>
          <cell r="F1954">
            <v>0</v>
          </cell>
          <cell r="G1954">
            <v>0</v>
          </cell>
        </row>
        <row r="1955">
          <cell r="A1955" t="str">
            <v/>
          </cell>
          <cell r="B1955" t="str">
            <v/>
          </cell>
          <cell r="D1955" t="str">
            <v/>
          </cell>
          <cell r="F1955">
            <v>0</v>
          </cell>
          <cell r="G1955">
            <v>0</v>
          </cell>
        </row>
        <row r="1956">
          <cell r="A1956" t="str">
            <v/>
          </cell>
          <cell r="B1956" t="str">
            <v/>
          </cell>
          <cell r="D1956" t="str">
            <v/>
          </cell>
          <cell r="F1956">
            <v>0</v>
          </cell>
          <cell r="G1956">
            <v>0</v>
          </cell>
        </row>
        <row r="1957">
          <cell r="A1957" t="str">
            <v/>
          </cell>
          <cell r="B1957" t="str">
            <v/>
          </cell>
          <cell r="D1957" t="str">
            <v/>
          </cell>
          <cell r="F1957">
            <v>0</v>
          </cell>
          <cell r="G1957">
            <v>0</v>
          </cell>
        </row>
        <row r="1958">
          <cell r="A1958" t="str">
            <v/>
          </cell>
          <cell r="B1958" t="str">
            <v/>
          </cell>
          <cell r="D1958" t="str">
            <v/>
          </cell>
          <cell r="F1958">
            <v>0</v>
          </cell>
          <cell r="G1958">
            <v>0</v>
          </cell>
        </row>
        <row r="1959">
          <cell r="A1959" t="str">
            <v/>
          </cell>
          <cell r="B1959" t="str">
            <v/>
          </cell>
          <cell r="D1959" t="str">
            <v/>
          </cell>
          <cell r="F1959">
            <v>0</v>
          </cell>
          <cell r="G1959">
            <v>0</v>
          </cell>
        </row>
        <row r="1960">
          <cell r="A1960" t="str">
            <v/>
          </cell>
          <cell r="B1960" t="str">
            <v/>
          </cell>
          <cell r="D1960" t="str">
            <v/>
          </cell>
          <cell r="F1960">
            <v>0</v>
          </cell>
          <cell r="G1960">
            <v>0</v>
          </cell>
        </row>
        <row r="1961">
          <cell r="A1961" t="str">
            <v/>
          </cell>
          <cell r="B1961" t="str">
            <v/>
          </cell>
          <cell r="D1961" t="str">
            <v/>
          </cell>
          <cell r="F1961">
            <v>0</v>
          </cell>
          <cell r="G1961">
            <v>0</v>
          </cell>
        </row>
        <row r="1962">
          <cell r="A1962" t="str">
            <v/>
          </cell>
          <cell r="B1962" t="str">
            <v/>
          </cell>
          <cell r="D1962" t="str">
            <v/>
          </cell>
          <cell r="F1962">
            <v>0</v>
          </cell>
          <cell r="G1962">
            <v>0</v>
          </cell>
        </row>
        <row r="1963">
          <cell r="A1963" t="str">
            <v/>
          </cell>
          <cell r="B1963" t="str">
            <v/>
          </cell>
          <cell r="D1963" t="str">
            <v/>
          </cell>
          <cell r="F1963">
            <v>0</v>
          </cell>
          <cell r="G1963">
            <v>0</v>
          </cell>
        </row>
        <row r="1964">
          <cell r="A1964" t="str">
            <v/>
          </cell>
          <cell r="B1964" t="str">
            <v/>
          </cell>
          <cell r="D1964" t="str">
            <v/>
          </cell>
          <cell r="F1964">
            <v>0</v>
          </cell>
          <cell r="G1964">
            <v>0</v>
          </cell>
        </row>
        <row r="1965">
          <cell r="A1965" t="str">
            <v/>
          </cell>
          <cell r="B1965" t="str">
            <v/>
          </cell>
          <cell r="D1965" t="str">
            <v/>
          </cell>
          <cell r="F1965">
            <v>0</v>
          </cell>
          <cell r="G1965">
            <v>0</v>
          </cell>
        </row>
        <row r="1966">
          <cell r="A1966" t="str">
            <v/>
          </cell>
          <cell r="B1966" t="str">
            <v/>
          </cell>
          <cell r="D1966" t="str">
            <v/>
          </cell>
          <cell r="F1966">
            <v>0</v>
          </cell>
          <cell r="G1966">
            <v>0</v>
          </cell>
        </row>
        <row r="1967">
          <cell r="A1967" t="str">
            <v/>
          </cell>
          <cell r="B1967" t="str">
            <v/>
          </cell>
          <cell r="D1967" t="str">
            <v/>
          </cell>
          <cell r="F1967">
            <v>0</v>
          </cell>
          <cell r="G1967">
            <v>0</v>
          </cell>
        </row>
        <row r="1968">
          <cell r="A1968" t="str">
            <v/>
          </cell>
          <cell r="B1968" t="str">
            <v/>
          </cell>
          <cell r="D1968" t="str">
            <v/>
          </cell>
          <cell r="F1968">
            <v>0</v>
          </cell>
          <cell r="G1968">
            <v>0</v>
          </cell>
        </row>
        <row r="1969">
          <cell r="A1969" t="str">
            <v/>
          </cell>
          <cell r="B1969" t="str">
            <v/>
          </cell>
          <cell r="D1969" t="str">
            <v/>
          </cell>
          <cell r="F1969">
            <v>0</v>
          </cell>
          <cell r="G1969">
            <v>0</v>
          </cell>
        </row>
        <row r="1970">
          <cell r="F1970" t="str">
            <v>Total A</v>
          </cell>
          <cell r="G1970">
            <v>0</v>
          </cell>
        </row>
        <row r="1971">
          <cell r="A1971" t="str">
            <v>B - MANO DE OBRA</v>
          </cell>
        </row>
        <row r="1972">
          <cell r="A1972" t="str">
            <v/>
          </cell>
          <cell r="B1972" t="str">
            <v/>
          </cell>
          <cell r="D1972" t="str">
            <v/>
          </cell>
          <cell r="F1972">
            <v>0</v>
          </cell>
          <cell r="G1972">
            <v>0</v>
          </cell>
        </row>
        <row r="1973">
          <cell r="A1973" t="str">
            <v/>
          </cell>
          <cell r="B1973" t="str">
            <v/>
          </cell>
          <cell r="D1973" t="str">
            <v/>
          </cell>
          <cell r="F1973">
            <v>0</v>
          </cell>
          <cell r="G1973">
            <v>0</v>
          </cell>
        </row>
        <row r="1974">
          <cell r="A1974" t="str">
            <v/>
          </cell>
          <cell r="B1974" t="str">
            <v/>
          </cell>
          <cell r="D1974" t="str">
            <v/>
          </cell>
          <cell r="F1974">
            <v>0</v>
          </cell>
          <cell r="G1974">
            <v>0</v>
          </cell>
        </row>
        <row r="1975">
          <cell r="A1975" t="str">
            <v/>
          </cell>
          <cell r="B1975" t="str">
            <v/>
          </cell>
          <cell r="D1975" t="str">
            <v/>
          </cell>
          <cell r="F1975">
            <v>0</v>
          </cell>
          <cell r="G1975">
            <v>0</v>
          </cell>
        </row>
        <row r="1976">
          <cell r="A1976" t="str">
            <v/>
          </cell>
          <cell r="B1976" t="str">
            <v/>
          </cell>
          <cell r="D1976" t="str">
            <v/>
          </cell>
          <cell r="F1976">
            <v>0</v>
          </cell>
          <cell r="G1976">
            <v>0</v>
          </cell>
        </row>
        <row r="1977">
          <cell r="A1977" t="str">
            <v/>
          </cell>
          <cell r="B1977" t="str">
            <v/>
          </cell>
          <cell r="D1977" t="str">
            <v/>
          </cell>
          <cell r="F1977">
            <v>0</v>
          </cell>
          <cell r="G1977">
            <v>0</v>
          </cell>
        </row>
        <row r="1978">
          <cell r="A1978" t="str">
            <v/>
          </cell>
          <cell r="B1978" t="str">
            <v/>
          </cell>
          <cell r="D1978" t="str">
            <v/>
          </cell>
          <cell r="F1978">
            <v>0</v>
          </cell>
          <cell r="G1978">
            <v>0</v>
          </cell>
        </row>
        <row r="1979">
          <cell r="A1979" t="str">
            <v/>
          </cell>
          <cell r="B1979" t="str">
            <v/>
          </cell>
          <cell r="D1979" t="str">
            <v/>
          </cell>
          <cell r="F1979">
            <v>0</v>
          </cell>
          <cell r="G1979">
            <v>0</v>
          </cell>
        </row>
        <row r="1980">
          <cell r="F1980" t="str">
            <v>Total B</v>
          </cell>
          <cell r="G1980">
            <v>0</v>
          </cell>
        </row>
        <row r="1981">
          <cell r="A1981" t="str">
            <v>C - EQUIPOS</v>
          </cell>
        </row>
        <row r="1982">
          <cell r="A1982" t="str">
            <v/>
          </cell>
          <cell r="B1982" t="str">
            <v/>
          </cell>
          <cell r="D1982" t="str">
            <v/>
          </cell>
          <cell r="F1982">
            <v>0</v>
          </cell>
          <cell r="G1982">
            <v>0</v>
          </cell>
        </row>
        <row r="1983">
          <cell r="A1983" t="str">
            <v/>
          </cell>
          <cell r="B1983" t="str">
            <v/>
          </cell>
          <cell r="D1983" t="str">
            <v/>
          </cell>
          <cell r="F1983">
            <v>0</v>
          </cell>
          <cell r="G1983">
            <v>0</v>
          </cell>
        </row>
        <row r="1984">
          <cell r="A1984" t="str">
            <v/>
          </cell>
          <cell r="B1984" t="str">
            <v/>
          </cell>
          <cell r="D1984" t="str">
            <v/>
          </cell>
          <cell r="F1984">
            <v>0</v>
          </cell>
          <cell r="G1984">
            <v>0</v>
          </cell>
        </row>
        <row r="1985">
          <cell r="A1985" t="str">
            <v/>
          </cell>
          <cell r="B1985" t="str">
            <v/>
          </cell>
          <cell r="D1985" t="str">
            <v/>
          </cell>
          <cell r="F1985">
            <v>0</v>
          </cell>
          <cell r="G1985">
            <v>0</v>
          </cell>
        </row>
        <row r="1986">
          <cell r="A1986" t="str">
            <v/>
          </cell>
          <cell r="B1986" t="str">
            <v/>
          </cell>
          <cell r="D1986" t="str">
            <v/>
          </cell>
          <cell r="F1986">
            <v>0</v>
          </cell>
          <cell r="G1986">
            <v>0</v>
          </cell>
        </row>
        <row r="1987">
          <cell r="A1987" t="str">
            <v/>
          </cell>
          <cell r="B1987" t="str">
            <v/>
          </cell>
          <cell r="D1987" t="str">
            <v/>
          </cell>
          <cell r="F1987">
            <v>0</v>
          </cell>
          <cell r="G1987">
            <v>0</v>
          </cell>
        </row>
        <row r="1988">
          <cell r="A1988" t="str">
            <v/>
          </cell>
          <cell r="B1988" t="str">
            <v/>
          </cell>
          <cell r="D1988" t="str">
            <v/>
          </cell>
          <cell r="F1988">
            <v>0</v>
          </cell>
          <cell r="G1988">
            <v>0</v>
          </cell>
        </row>
        <row r="1989">
          <cell r="A1989" t="str">
            <v/>
          </cell>
          <cell r="B1989" t="str">
            <v/>
          </cell>
          <cell r="D1989" t="str">
            <v/>
          </cell>
          <cell r="F1989">
            <v>0</v>
          </cell>
          <cell r="G1989">
            <v>0</v>
          </cell>
        </row>
        <row r="1990">
          <cell r="A1990" t="str">
            <v/>
          </cell>
          <cell r="B1990" t="str">
            <v/>
          </cell>
          <cell r="D1990" t="str">
            <v/>
          </cell>
          <cell r="F1990">
            <v>0</v>
          </cell>
          <cell r="G1990">
            <v>0</v>
          </cell>
        </row>
        <row r="1991">
          <cell r="A1991" t="str">
            <v/>
          </cell>
          <cell r="B1991" t="str">
            <v/>
          </cell>
          <cell r="D1991" t="str">
            <v/>
          </cell>
          <cell r="F1991">
            <v>0</v>
          </cell>
          <cell r="G1991">
            <v>0</v>
          </cell>
        </row>
        <row r="1992">
          <cell r="F1992" t="str">
            <v>Total C</v>
          </cell>
          <cell r="G1992">
            <v>0</v>
          </cell>
        </row>
        <row r="1994">
          <cell r="A1994" t="str">
            <v/>
          </cell>
          <cell r="B1994" t="str">
            <v/>
          </cell>
          <cell r="D1994" t="str">
            <v>COSTO NETO</v>
          </cell>
          <cell r="F1994" t="str">
            <v>Total D=A+B+C</v>
          </cell>
          <cell r="G1994">
            <v>0</v>
          </cell>
        </row>
        <row r="1996">
          <cell r="A1996" t="str">
            <v>ANALISIS DE PRECIOS</v>
          </cell>
        </row>
        <row r="1997">
          <cell r="A1997" t="str">
            <v>COMITENTE:</v>
          </cell>
          <cell r="B1997" t="str">
            <v>INSTITUTO PROVINCIAL DE LA VIVIENDA</v>
          </cell>
        </row>
        <row r="1998">
          <cell r="A1998" t="str">
            <v>CONTRATISTA:</v>
          </cell>
          <cell r="B1998">
            <v>0</v>
          </cell>
        </row>
        <row r="1999">
          <cell r="A1999" t="str">
            <v>OBRA:</v>
          </cell>
          <cell r="B1999">
            <v>0</v>
          </cell>
          <cell r="F1999" t="str">
            <v>PRECIOS A:</v>
          </cell>
          <cell r="G1999">
            <v>0</v>
          </cell>
        </row>
        <row r="2000">
          <cell r="A2000" t="str">
            <v>UBICACIÓN:</v>
          </cell>
          <cell r="B2000">
            <v>0</v>
          </cell>
        </row>
        <row r="2001">
          <cell r="A2001" t="str">
            <v>RUBRO:</v>
          </cell>
          <cell r="C2001">
            <v>0</v>
          </cell>
        </row>
        <row r="2002">
          <cell r="A2002" t="str">
            <v>ITEM:</v>
          </cell>
          <cell r="B2002" t="str">
            <v/>
          </cell>
          <cell r="C2002" t="str">
            <v/>
          </cell>
          <cell r="F2002" t="str">
            <v>UNIDAD:</v>
          </cell>
          <cell r="G2002" t="str">
            <v/>
          </cell>
        </row>
        <row r="2004">
          <cell r="A2004" t="str">
            <v>DATOS REDETERMINACION</v>
          </cell>
          <cell r="C2004" t="str">
            <v>DESIGNACION</v>
          </cell>
          <cell r="D2004" t="str">
            <v>U</v>
          </cell>
          <cell r="E2004" t="str">
            <v>Cantidad</v>
          </cell>
          <cell r="F2004" t="str">
            <v>$ Unitarios</v>
          </cell>
          <cell r="G2004" t="str">
            <v>$ Parcial</v>
          </cell>
        </row>
        <row r="2005">
          <cell r="A2005" t="str">
            <v>CÓDIGO</v>
          </cell>
          <cell r="B2005" t="str">
            <v>DESCRIPCIÓN</v>
          </cell>
        </row>
        <row r="2006">
          <cell r="A2006" t="str">
            <v>A - MATERIALES</v>
          </cell>
        </row>
        <row r="2007">
          <cell r="A2007" t="str">
            <v/>
          </cell>
          <cell r="B2007" t="str">
            <v/>
          </cell>
          <cell r="D2007" t="str">
            <v/>
          </cell>
          <cell r="F2007">
            <v>0</v>
          </cell>
          <cell r="G2007">
            <v>0</v>
          </cell>
        </row>
        <row r="2008">
          <cell r="A2008" t="str">
            <v/>
          </cell>
          <cell r="B2008" t="str">
            <v/>
          </cell>
          <cell r="D2008" t="str">
            <v/>
          </cell>
          <cell r="F2008">
            <v>0</v>
          </cell>
          <cell r="G2008">
            <v>0</v>
          </cell>
        </row>
        <row r="2009">
          <cell r="A2009" t="str">
            <v/>
          </cell>
          <cell r="B2009" t="str">
            <v/>
          </cell>
          <cell r="D2009" t="str">
            <v/>
          </cell>
          <cell r="F2009">
            <v>0</v>
          </cell>
          <cell r="G2009">
            <v>0</v>
          </cell>
        </row>
        <row r="2010">
          <cell r="A2010" t="str">
            <v/>
          </cell>
          <cell r="B2010" t="str">
            <v/>
          </cell>
          <cell r="D2010" t="str">
            <v/>
          </cell>
          <cell r="F2010">
            <v>0</v>
          </cell>
          <cell r="G2010">
            <v>0</v>
          </cell>
        </row>
        <row r="2011">
          <cell r="A2011" t="str">
            <v/>
          </cell>
          <cell r="B2011" t="str">
            <v/>
          </cell>
          <cell r="D2011" t="str">
            <v/>
          </cell>
          <cell r="F2011">
            <v>0</v>
          </cell>
          <cell r="G2011">
            <v>0</v>
          </cell>
        </row>
        <row r="2012">
          <cell r="A2012" t="str">
            <v/>
          </cell>
          <cell r="B2012" t="str">
            <v/>
          </cell>
          <cell r="D2012" t="str">
            <v/>
          </cell>
          <cell r="F2012">
            <v>0</v>
          </cell>
          <cell r="G2012">
            <v>0</v>
          </cell>
        </row>
        <row r="2013">
          <cell r="A2013" t="str">
            <v/>
          </cell>
          <cell r="B2013" t="str">
            <v/>
          </cell>
          <cell r="D2013" t="str">
            <v/>
          </cell>
          <cell r="F2013">
            <v>0</v>
          </cell>
          <cell r="G2013">
            <v>0</v>
          </cell>
        </row>
        <row r="2014">
          <cell r="A2014" t="str">
            <v/>
          </cell>
          <cell r="B2014" t="str">
            <v/>
          </cell>
          <cell r="D2014" t="str">
            <v/>
          </cell>
          <cell r="F2014">
            <v>0</v>
          </cell>
          <cell r="G2014">
            <v>0</v>
          </cell>
        </row>
        <row r="2015">
          <cell r="A2015" t="str">
            <v/>
          </cell>
          <cell r="B2015" t="str">
            <v/>
          </cell>
          <cell r="D2015" t="str">
            <v/>
          </cell>
          <cell r="F2015">
            <v>0</v>
          </cell>
          <cell r="G2015">
            <v>0</v>
          </cell>
        </row>
        <row r="2016">
          <cell r="A2016" t="str">
            <v/>
          </cell>
          <cell r="B2016" t="str">
            <v/>
          </cell>
          <cell r="D2016" t="str">
            <v/>
          </cell>
          <cell r="F2016">
            <v>0</v>
          </cell>
          <cell r="G2016">
            <v>0</v>
          </cell>
        </row>
        <row r="2017">
          <cell r="A2017" t="str">
            <v/>
          </cell>
          <cell r="B2017" t="str">
            <v/>
          </cell>
          <cell r="D2017" t="str">
            <v/>
          </cell>
          <cell r="F2017">
            <v>0</v>
          </cell>
          <cell r="G2017">
            <v>0</v>
          </cell>
        </row>
        <row r="2018">
          <cell r="A2018" t="str">
            <v/>
          </cell>
          <cell r="B2018" t="str">
            <v/>
          </cell>
          <cell r="D2018" t="str">
            <v/>
          </cell>
          <cell r="F2018">
            <v>0</v>
          </cell>
          <cell r="G2018">
            <v>0</v>
          </cell>
        </row>
        <row r="2019">
          <cell r="A2019" t="str">
            <v/>
          </cell>
          <cell r="B2019" t="str">
            <v/>
          </cell>
          <cell r="D2019" t="str">
            <v/>
          </cell>
          <cell r="F2019">
            <v>0</v>
          </cell>
          <cell r="G2019">
            <v>0</v>
          </cell>
        </row>
        <row r="2020">
          <cell r="A2020" t="str">
            <v/>
          </cell>
          <cell r="B2020" t="str">
            <v/>
          </cell>
          <cell r="D2020" t="str">
            <v/>
          </cell>
          <cell r="F2020">
            <v>0</v>
          </cell>
          <cell r="G2020">
            <v>0</v>
          </cell>
        </row>
        <row r="2021">
          <cell r="A2021" t="str">
            <v/>
          </cell>
          <cell r="B2021" t="str">
            <v/>
          </cell>
          <cell r="D2021" t="str">
            <v/>
          </cell>
          <cell r="F2021">
            <v>0</v>
          </cell>
          <cell r="G2021">
            <v>0</v>
          </cell>
        </row>
        <row r="2022">
          <cell r="A2022" t="str">
            <v/>
          </cell>
          <cell r="B2022" t="str">
            <v/>
          </cell>
          <cell r="D2022" t="str">
            <v/>
          </cell>
          <cell r="F2022">
            <v>0</v>
          </cell>
          <cell r="G2022">
            <v>0</v>
          </cell>
        </row>
        <row r="2023">
          <cell r="A2023" t="str">
            <v/>
          </cell>
          <cell r="B2023" t="str">
            <v/>
          </cell>
          <cell r="D2023" t="str">
            <v/>
          </cell>
          <cell r="F2023">
            <v>0</v>
          </cell>
          <cell r="G2023">
            <v>0</v>
          </cell>
        </row>
        <row r="2024">
          <cell r="A2024" t="str">
            <v/>
          </cell>
          <cell r="B2024" t="str">
            <v/>
          </cell>
          <cell r="D2024" t="str">
            <v/>
          </cell>
          <cell r="F2024">
            <v>0</v>
          </cell>
          <cell r="G2024">
            <v>0</v>
          </cell>
        </row>
        <row r="2025">
          <cell r="A2025" t="str">
            <v/>
          </cell>
          <cell r="B2025" t="str">
            <v/>
          </cell>
          <cell r="D2025" t="str">
            <v/>
          </cell>
          <cell r="F2025">
            <v>0</v>
          </cell>
          <cell r="G2025">
            <v>0</v>
          </cell>
        </row>
        <row r="2026">
          <cell r="A2026" t="str">
            <v/>
          </cell>
          <cell r="B2026" t="str">
            <v/>
          </cell>
          <cell r="D2026" t="str">
            <v/>
          </cell>
          <cell r="F2026">
            <v>0</v>
          </cell>
          <cell r="G2026">
            <v>0</v>
          </cell>
        </row>
        <row r="2027">
          <cell r="F2027" t="str">
            <v>Total A</v>
          </cell>
          <cell r="G2027">
            <v>0</v>
          </cell>
        </row>
        <row r="2028">
          <cell r="A2028" t="str">
            <v>B - MANO DE OBRA</v>
          </cell>
        </row>
        <row r="2029">
          <cell r="A2029" t="str">
            <v/>
          </cell>
          <cell r="B2029" t="str">
            <v/>
          </cell>
          <cell r="D2029" t="str">
            <v/>
          </cell>
          <cell r="F2029">
            <v>0</v>
          </cell>
          <cell r="G2029">
            <v>0</v>
          </cell>
        </row>
        <row r="2030">
          <cell r="A2030" t="str">
            <v/>
          </cell>
          <cell r="B2030" t="str">
            <v/>
          </cell>
          <cell r="D2030" t="str">
            <v/>
          </cell>
          <cell r="F2030">
            <v>0</v>
          </cell>
          <cell r="G2030">
            <v>0</v>
          </cell>
        </row>
        <row r="2031">
          <cell r="A2031" t="str">
            <v/>
          </cell>
          <cell r="B2031" t="str">
            <v/>
          </cell>
          <cell r="D2031" t="str">
            <v/>
          </cell>
          <cell r="F2031">
            <v>0</v>
          </cell>
          <cell r="G2031">
            <v>0</v>
          </cell>
        </row>
        <row r="2032">
          <cell r="A2032" t="str">
            <v/>
          </cell>
          <cell r="B2032" t="str">
            <v/>
          </cell>
          <cell r="D2032" t="str">
            <v/>
          </cell>
          <cell r="F2032">
            <v>0</v>
          </cell>
          <cell r="G2032">
            <v>0</v>
          </cell>
        </row>
        <row r="2033">
          <cell r="A2033" t="str">
            <v/>
          </cell>
          <cell r="B2033" t="str">
            <v/>
          </cell>
          <cell r="D2033" t="str">
            <v/>
          </cell>
          <cell r="F2033">
            <v>0</v>
          </cell>
          <cell r="G2033">
            <v>0</v>
          </cell>
        </row>
        <row r="2034">
          <cell r="A2034" t="str">
            <v/>
          </cell>
          <cell r="B2034" t="str">
            <v/>
          </cell>
          <cell r="D2034" t="str">
            <v/>
          </cell>
          <cell r="F2034">
            <v>0</v>
          </cell>
          <cell r="G2034">
            <v>0</v>
          </cell>
        </row>
        <row r="2035">
          <cell r="A2035" t="str">
            <v/>
          </cell>
          <cell r="B2035" t="str">
            <v/>
          </cell>
          <cell r="D2035" t="str">
            <v/>
          </cell>
          <cell r="F2035">
            <v>0</v>
          </cell>
          <cell r="G2035">
            <v>0</v>
          </cell>
        </row>
        <row r="2036">
          <cell r="A2036" t="str">
            <v/>
          </cell>
          <cell r="B2036" t="str">
            <v/>
          </cell>
          <cell r="D2036" t="str">
            <v/>
          </cell>
          <cell r="F2036">
            <v>0</v>
          </cell>
          <cell r="G2036">
            <v>0</v>
          </cell>
        </row>
        <row r="2037">
          <cell r="F2037" t="str">
            <v>Total B</v>
          </cell>
          <cell r="G2037">
            <v>0</v>
          </cell>
        </row>
        <row r="2038">
          <cell r="A2038" t="str">
            <v>C - EQUIPOS</v>
          </cell>
        </row>
        <row r="2039">
          <cell r="A2039" t="str">
            <v/>
          </cell>
          <cell r="B2039" t="str">
            <v/>
          </cell>
          <cell r="D2039" t="str">
            <v/>
          </cell>
          <cell r="F2039">
            <v>0</v>
          </cell>
          <cell r="G2039">
            <v>0</v>
          </cell>
        </row>
        <row r="2040">
          <cell r="A2040" t="str">
            <v/>
          </cell>
          <cell r="B2040" t="str">
            <v/>
          </cell>
          <cell r="D2040" t="str">
            <v/>
          </cell>
          <cell r="F2040">
            <v>0</v>
          </cell>
          <cell r="G2040">
            <v>0</v>
          </cell>
        </row>
        <row r="2041">
          <cell r="A2041" t="str">
            <v/>
          </cell>
          <cell r="B2041" t="str">
            <v/>
          </cell>
          <cell r="D2041" t="str">
            <v/>
          </cell>
          <cell r="F2041">
            <v>0</v>
          </cell>
          <cell r="G2041">
            <v>0</v>
          </cell>
        </row>
        <row r="2042">
          <cell r="A2042" t="str">
            <v/>
          </cell>
          <cell r="B2042" t="str">
            <v/>
          </cell>
          <cell r="D2042" t="str">
            <v/>
          </cell>
          <cell r="F2042">
            <v>0</v>
          </cell>
          <cell r="G2042">
            <v>0</v>
          </cell>
        </row>
        <row r="2043">
          <cell r="A2043" t="str">
            <v/>
          </cell>
          <cell r="B2043" t="str">
            <v/>
          </cell>
          <cell r="D2043" t="str">
            <v/>
          </cell>
          <cell r="F2043">
            <v>0</v>
          </cell>
          <cell r="G2043">
            <v>0</v>
          </cell>
        </row>
        <row r="2044">
          <cell r="A2044" t="str">
            <v/>
          </cell>
          <cell r="B2044" t="str">
            <v/>
          </cell>
          <cell r="D2044" t="str">
            <v/>
          </cell>
          <cell r="F2044">
            <v>0</v>
          </cell>
          <cell r="G2044">
            <v>0</v>
          </cell>
        </row>
        <row r="2045">
          <cell r="A2045" t="str">
            <v/>
          </cell>
          <cell r="B2045" t="str">
            <v/>
          </cell>
          <cell r="D2045" t="str">
            <v/>
          </cell>
          <cell r="F2045">
            <v>0</v>
          </cell>
          <cell r="G2045">
            <v>0</v>
          </cell>
        </row>
        <row r="2046">
          <cell r="A2046" t="str">
            <v/>
          </cell>
          <cell r="B2046" t="str">
            <v/>
          </cell>
          <cell r="D2046" t="str">
            <v/>
          </cell>
          <cell r="F2046">
            <v>0</v>
          </cell>
          <cell r="G2046">
            <v>0</v>
          </cell>
        </row>
        <row r="2047">
          <cell r="A2047" t="str">
            <v/>
          </cell>
          <cell r="B2047" t="str">
            <v/>
          </cell>
          <cell r="D2047" t="str">
            <v/>
          </cell>
          <cell r="F2047">
            <v>0</v>
          </cell>
          <cell r="G2047">
            <v>0</v>
          </cell>
        </row>
        <row r="2048">
          <cell r="A2048" t="str">
            <v/>
          </cell>
          <cell r="B2048" t="str">
            <v/>
          </cell>
          <cell r="D2048" t="str">
            <v/>
          </cell>
          <cell r="F2048">
            <v>0</v>
          </cell>
          <cell r="G2048">
            <v>0</v>
          </cell>
        </row>
        <row r="2049">
          <cell r="F2049" t="str">
            <v>Total C</v>
          </cell>
          <cell r="G2049">
            <v>0</v>
          </cell>
        </row>
        <row r="2051">
          <cell r="A2051" t="str">
            <v/>
          </cell>
          <cell r="B2051" t="str">
            <v/>
          </cell>
          <cell r="D2051" t="str">
            <v>COSTO NETO</v>
          </cell>
          <cell r="F2051" t="str">
            <v>Total D=A+B+C</v>
          </cell>
          <cell r="G2051">
            <v>0</v>
          </cell>
        </row>
        <row r="2053">
          <cell r="A2053" t="str">
            <v>ANALISIS DE PRECIOS</v>
          </cell>
        </row>
        <row r="2054">
          <cell r="A2054" t="str">
            <v>COMITENTE:</v>
          </cell>
          <cell r="B2054" t="str">
            <v>INSTITUTO PROVINCIAL DE LA VIVIENDA</v>
          </cell>
        </row>
        <row r="2055">
          <cell r="A2055" t="str">
            <v>CONTRATISTA:</v>
          </cell>
          <cell r="B2055">
            <v>0</v>
          </cell>
        </row>
        <row r="2056">
          <cell r="A2056" t="str">
            <v>OBRA:</v>
          </cell>
          <cell r="B2056">
            <v>0</v>
          </cell>
          <cell r="F2056" t="str">
            <v>PRECIOS A:</v>
          </cell>
          <cell r="G2056">
            <v>0</v>
          </cell>
        </row>
        <row r="2057">
          <cell r="A2057" t="str">
            <v>UBICACIÓN:</v>
          </cell>
          <cell r="B2057">
            <v>0</v>
          </cell>
        </row>
        <row r="2058">
          <cell r="A2058" t="str">
            <v>RUBRO:</v>
          </cell>
          <cell r="C2058">
            <v>0</v>
          </cell>
        </row>
        <row r="2059">
          <cell r="A2059" t="str">
            <v>ITEM:</v>
          </cell>
          <cell r="B2059" t="str">
            <v/>
          </cell>
          <cell r="C2059" t="str">
            <v/>
          </cell>
          <cell r="F2059" t="str">
            <v>UNIDAD:</v>
          </cell>
          <cell r="G2059" t="str">
            <v/>
          </cell>
        </row>
        <row r="2061">
          <cell r="A2061" t="str">
            <v>DATOS REDETERMINACION</v>
          </cell>
          <cell r="C2061" t="str">
            <v>DESIGNACION</v>
          </cell>
          <cell r="D2061" t="str">
            <v>U</v>
          </cell>
          <cell r="E2061" t="str">
            <v>Cantidad</v>
          </cell>
          <cell r="F2061" t="str">
            <v>$ Unitarios</v>
          </cell>
          <cell r="G2061" t="str">
            <v>$ Parcial</v>
          </cell>
        </row>
        <row r="2062">
          <cell r="A2062" t="str">
            <v>CÓDIGO</v>
          </cell>
          <cell r="B2062" t="str">
            <v>DESCRIPCIÓN</v>
          </cell>
        </row>
        <row r="2063">
          <cell r="A2063" t="str">
            <v>A - MATERIALES</v>
          </cell>
        </row>
        <row r="2064">
          <cell r="A2064" t="str">
            <v/>
          </cell>
          <cell r="B2064" t="str">
            <v/>
          </cell>
          <cell r="D2064" t="str">
            <v/>
          </cell>
          <cell r="F2064">
            <v>0</v>
          </cell>
          <cell r="G2064">
            <v>0</v>
          </cell>
        </row>
        <row r="2065">
          <cell r="A2065" t="str">
            <v/>
          </cell>
          <cell r="B2065" t="str">
            <v/>
          </cell>
          <cell r="D2065" t="str">
            <v/>
          </cell>
          <cell r="F2065">
            <v>0</v>
          </cell>
          <cell r="G2065">
            <v>0</v>
          </cell>
        </row>
        <row r="2066">
          <cell r="A2066" t="str">
            <v/>
          </cell>
          <cell r="B2066" t="str">
            <v/>
          </cell>
          <cell r="D2066" t="str">
            <v/>
          </cell>
          <cell r="F2066">
            <v>0</v>
          </cell>
          <cell r="G2066">
            <v>0</v>
          </cell>
        </row>
        <row r="2067">
          <cell r="A2067" t="str">
            <v/>
          </cell>
          <cell r="B2067" t="str">
            <v/>
          </cell>
          <cell r="D2067" t="str">
            <v/>
          </cell>
          <cell r="F2067">
            <v>0</v>
          </cell>
          <cell r="G2067">
            <v>0</v>
          </cell>
        </row>
        <row r="2068">
          <cell r="A2068" t="str">
            <v/>
          </cell>
          <cell r="B2068" t="str">
            <v/>
          </cell>
          <cell r="D2068" t="str">
            <v/>
          </cell>
          <cell r="F2068">
            <v>0</v>
          </cell>
          <cell r="G2068">
            <v>0</v>
          </cell>
        </row>
        <row r="2069">
          <cell r="A2069" t="str">
            <v/>
          </cell>
          <cell r="B2069" t="str">
            <v/>
          </cell>
          <cell r="D2069" t="str">
            <v/>
          </cell>
          <cell r="F2069">
            <v>0</v>
          </cell>
          <cell r="G2069">
            <v>0</v>
          </cell>
        </row>
        <row r="2070">
          <cell r="A2070" t="str">
            <v/>
          </cell>
          <cell r="B2070" t="str">
            <v/>
          </cell>
          <cell r="D2070" t="str">
            <v/>
          </cell>
          <cell r="F2070">
            <v>0</v>
          </cell>
          <cell r="G2070">
            <v>0</v>
          </cell>
        </row>
        <row r="2071">
          <cell r="A2071" t="str">
            <v/>
          </cell>
          <cell r="B2071" t="str">
            <v/>
          </cell>
          <cell r="D2071" t="str">
            <v/>
          </cell>
          <cell r="F2071">
            <v>0</v>
          </cell>
          <cell r="G2071">
            <v>0</v>
          </cell>
        </row>
        <row r="2072">
          <cell r="A2072" t="str">
            <v/>
          </cell>
          <cell r="B2072" t="str">
            <v/>
          </cell>
          <cell r="D2072" t="str">
            <v/>
          </cell>
          <cell r="F2072">
            <v>0</v>
          </cell>
          <cell r="G2072">
            <v>0</v>
          </cell>
        </row>
        <row r="2073">
          <cell r="A2073" t="str">
            <v/>
          </cell>
          <cell r="B2073" t="str">
            <v/>
          </cell>
          <cell r="D2073" t="str">
            <v/>
          </cell>
          <cell r="F2073">
            <v>0</v>
          </cell>
          <cell r="G2073">
            <v>0</v>
          </cell>
        </row>
        <row r="2074">
          <cell r="A2074" t="str">
            <v/>
          </cell>
          <cell r="B2074" t="str">
            <v/>
          </cell>
          <cell r="D2074" t="str">
            <v/>
          </cell>
          <cell r="F2074">
            <v>0</v>
          </cell>
          <cell r="G2074">
            <v>0</v>
          </cell>
        </row>
        <row r="2075">
          <cell r="A2075" t="str">
            <v/>
          </cell>
          <cell r="B2075" t="str">
            <v/>
          </cell>
          <cell r="D2075" t="str">
            <v/>
          </cell>
          <cell r="F2075">
            <v>0</v>
          </cell>
          <cell r="G2075">
            <v>0</v>
          </cell>
        </row>
        <row r="2076">
          <cell r="A2076" t="str">
            <v/>
          </cell>
          <cell r="B2076" t="str">
            <v/>
          </cell>
          <cell r="D2076" t="str">
            <v/>
          </cell>
          <cell r="F2076">
            <v>0</v>
          </cell>
          <cell r="G2076">
            <v>0</v>
          </cell>
        </row>
        <row r="2077">
          <cell r="A2077" t="str">
            <v/>
          </cell>
          <cell r="B2077" t="str">
            <v/>
          </cell>
          <cell r="D2077" t="str">
            <v/>
          </cell>
          <cell r="F2077">
            <v>0</v>
          </cell>
          <cell r="G2077">
            <v>0</v>
          </cell>
        </row>
        <row r="2078">
          <cell r="A2078" t="str">
            <v/>
          </cell>
          <cell r="B2078" t="str">
            <v/>
          </cell>
          <cell r="D2078" t="str">
            <v/>
          </cell>
          <cell r="F2078">
            <v>0</v>
          </cell>
          <cell r="G2078">
            <v>0</v>
          </cell>
        </row>
        <row r="2079">
          <cell r="A2079" t="str">
            <v/>
          </cell>
          <cell r="B2079" t="str">
            <v/>
          </cell>
          <cell r="D2079" t="str">
            <v/>
          </cell>
          <cell r="F2079">
            <v>0</v>
          </cell>
          <cell r="G2079">
            <v>0</v>
          </cell>
        </row>
        <row r="2080">
          <cell r="A2080" t="str">
            <v/>
          </cell>
          <cell r="B2080" t="str">
            <v/>
          </cell>
          <cell r="D2080" t="str">
            <v/>
          </cell>
          <cell r="F2080">
            <v>0</v>
          </cell>
          <cell r="G2080">
            <v>0</v>
          </cell>
        </row>
        <row r="2081">
          <cell r="A2081" t="str">
            <v/>
          </cell>
          <cell r="B2081" t="str">
            <v/>
          </cell>
          <cell r="D2081" t="str">
            <v/>
          </cell>
          <cell r="F2081">
            <v>0</v>
          </cell>
          <cell r="G2081">
            <v>0</v>
          </cell>
        </row>
        <row r="2082">
          <cell r="A2082" t="str">
            <v/>
          </cell>
          <cell r="B2082" t="str">
            <v/>
          </cell>
          <cell r="D2082" t="str">
            <v/>
          </cell>
          <cell r="F2082">
            <v>0</v>
          </cell>
          <cell r="G2082">
            <v>0</v>
          </cell>
        </row>
        <row r="2083">
          <cell r="A2083" t="str">
            <v/>
          </cell>
          <cell r="B2083" t="str">
            <v/>
          </cell>
          <cell r="D2083" t="str">
            <v/>
          </cell>
          <cell r="F2083">
            <v>0</v>
          </cell>
          <cell r="G2083">
            <v>0</v>
          </cell>
        </row>
        <row r="2084">
          <cell r="F2084" t="str">
            <v>Total A</v>
          </cell>
          <cell r="G2084">
            <v>0</v>
          </cell>
        </row>
        <row r="2085">
          <cell r="A2085" t="str">
            <v>B - MANO DE OBRA</v>
          </cell>
        </row>
        <row r="2086">
          <cell r="A2086" t="str">
            <v/>
          </cell>
          <cell r="B2086" t="str">
            <v/>
          </cell>
          <cell r="D2086" t="str">
            <v/>
          </cell>
          <cell r="F2086">
            <v>0</v>
          </cell>
          <cell r="G2086">
            <v>0</v>
          </cell>
        </row>
        <row r="2087">
          <cell r="A2087" t="str">
            <v/>
          </cell>
          <cell r="B2087" t="str">
            <v/>
          </cell>
          <cell r="D2087" t="str">
            <v/>
          </cell>
          <cell r="F2087">
            <v>0</v>
          </cell>
          <cell r="G2087">
            <v>0</v>
          </cell>
        </row>
        <row r="2088">
          <cell r="A2088" t="str">
            <v/>
          </cell>
          <cell r="B2088" t="str">
            <v/>
          </cell>
          <cell r="D2088" t="str">
            <v/>
          </cell>
          <cell r="F2088">
            <v>0</v>
          </cell>
          <cell r="G2088">
            <v>0</v>
          </cell>
        </row>
        <row r="2089">
          <cell r="A2089" t="str">
            <v/>
          </cell>
          <cell r="B2089" t="str">
            <v/>
          </cell>
          <cell r="D2089" t="str">
            <v/>
          </cell>
          <cell r="F2089">
            <v>0</v>
          </cell>
          <cell r="G2089">
            <v>0</v>
          </cell>
        </row>
        <row r="2090">
          <cell r="A2090" t="str">
            <v/>
          </cell>
          <cell r="B2090" t="str">
            <v/>
          </cell>
          <cell r="D2090" t="str">
            <v/>
          </cell>
          <cell r="F2090">
            <v>0</v>
          </cell>
          <cell r="G2090">
            <v>0</v>
          </cell>
        </row>
        <row r="2091">
          <cell r="A2091" t="str">
            <v/>
          </cell>
          <cell r="B2091" t="str">
            <v/>
          </cell>
          <cell r="D2091" t="str">
            <v/>
          </cell>
          <cell r="F2091">
            <v>0</v>
          </cell>
          <cell r="G2091">
            <v>0</v>
          </cell>
        </row>
        <row r="2092">
          <cell r="A2092" t="str">
            <v/>
          </cell>
          <cell r="B2092" t="str">
            <v/>
          </cell>
          <cell r="D2092" t="str">
            <v/>
          </cell>
          <cell r="F2092">
            <v>0</v>
          </cell>
          <cell r="G2092">
            <v>0</v>
          </cell>
        </row>
        <row r="2093">
          <cell r="A2093" t="str">
            <v/>
          </cell>
          <cell r="B2093" t="str">
            <v/>
          </cell>
          <cell r="D2093" t="str">
            <v/>
          </cell>
          <cell r="F2093">
            <v>0</v>
          </cell>
          <cell r="G2093">
            <v>0</v>
          </cell>
        </row>
        <row r="2094">
          <cell r="F2094" t="str">
            <v>Total B</v>
          </cell>
          <cell r="G2094">
            <v>0</v>
          </cell>
        </row>
        <row r="2095">
          <cell r="A2095" t="str">
            <v>C - EQUIPOS</v>
          </cell>
        </row>
        <row r="2096">
          <cell r="A2096" t="str">
            <v/>
          </cell>
          <cell r="B2096" t="str">
            <v/>
          </cell>
          <cell r="D2096" t="str">
            <v/>
          </cell>
          <cell r="F2096">
            <v>0</v>
          </cell>
          <cell r="G2096">
            <v>0</v>
          </cell>
        </row>
        <row r="2097">
          <cell r="A2097" t="str">
            <v/>
          </cell>
          <cell r="B2097" t="str">
            <v/>
          </cell>
          <cell r="D2097" t="str">
            <v/>
          </cell>
          <cell r="F2097">
            <v>0</v>
          </cell>
          <cell r="G2097">
            <v>0</v>
          </cell>
        </row>
        <row r="2098">
          <cell r="A2098" t="str">
            <v/>
          </cell>
          <cell r="B2098" t="str">
            <v/>
          </cell>
          <cell r="D2098" t="str">
            <v/>
          </cell>
          <cell r="F2098">
            <v>0</v>
          </cell>
          <cell r="G2098">
            <v>0</v>
          </cell>
        </row>
        <row r="2099">
          <cell r="A2099" t="str">
            <v/>
          </cell>
          <cell r="B2099" t="str">
            <v/>
          </cell>
          <cell r="D2099" t="str">
            <v/>
          </cell>
          <cell r="F2099">
            <v>0</v>
          </cell>
          <cell r="G2099">
            <v>0</v>
          </cell>
        </row>
        <row r="2100">
          <cell r="A2100" t="str">
            <v/>
          </cell>
          <cell r="B2100" t="str">
            <v/>
          </cell>
          <cell r="D2100" t="str">
            <v/>
          </cell>
          <cell r="F2100">
            <v>0</v>
          </cell>
          <cell r="G2100">
            <v>0</v>
          </cell>
        </row>
        <row r="2101">
          <cell r="A2101" t="str">
            <v/>
          </cell>
          <cell r="B2101" t="str">
            <v/>
          </cell>
          <cell r="D2101" t="str">
            <v/>
          </cell>
          <cell r="F2101">
            <v>0</v>
          </cell>
          <cell r="G2101">
            <v>0</v>
          </cell>
        </row>
        <row r="2102">
          <cell r="A2102" t="str">
            <v/>
          </cell>
          <cell r="B2102" t="str">
            <v/>
          </cell>
          <cell r="D2102" t="str">
            <v/>
          </cell>
          <cell r="F2102">
            <v>0</v>
          </cell>
          <cell r="G2102">
            <v>0</v>
          </cell>
        </row>
        <row r="2103">
          <cell r="A2103" t="str">
            <v/>
          </cell>
          <cell r="B2103" t="str">
            <v/>
          </cell>
          <cell r="D2103" t="str">
            <v/>
          </cell>
          <cell r="F2103">
            <v>0</v>
          </cell>
          <cell r="G2103">
            <v>0</v>
          </cell>
        </row>
        <row r="2104">
          <cell r="A2104" t="str">
            <v/>
          </cell>
          <cell r="B2104" t="str">
            <v/>
          </cell>
          <cell r="D2104" t="str">
            <v/>
          </cell>
          <cell r="F2104">
            <v>0</v>
          </cell>
          <cell r="G2104">
            <v>0</v>
          </cell>
        </row>
        <row r="2105">
          <cell r="A2105" t="str">
            <v/>
          </cell>
          <cell r="B2105" t="str">
            <v/>
          </cell>
          <cell r="D2105" t="str">
            <v/>
          </cell>
          <cell r="F2105">
            <v>0</v>
          </cell>
          <cell r="G2105">
            <v>0</v>
          </cell>
        </row>
        <row r="2106">
          <cell r="F2106" t="str">
            <v>Total C</v>
          </cell>
          <cell r="G2106">
            <v>0</v>
          </cell>
        </row>
        <row r="2108">
          <cell r="A2108" t="str">
            <v/>
          </cell>
          <cell r="B2108" t="str">
            <v/>
          </cell>
          <cell r="D2108" t="str">
            <v>COSTO NETO</v>
          </cell>
          <cell r="F2108" t="str">
            <v>Total D=A+B+C</v>
          </cell>
          <cell r="G2108">
            <v>0</v>
          </cell>
        </row>
        <row r="2110">
          <cell r="A2110" t="str">
            <v>ANALISIS DE PRECIOS</v>
          </cell>
        </row>
        <row r="2111">
          <cell r="A2111" t="str">
            <v>COMITENTE:</v>
          </cell>
          <cell r="B2111" t="str">
            <v>INSTITUTO PROVINCIAL DE LA VIVIENDA</v>
          </cell>
        </row>
        <row r="2112">
          <cell r="A2112" t="str">
            <v>CONTRATISTA:</v>
          </cell>
          <cell r="B2112">
            <v>0</v>
          </cell>
        </row>
        <row r="2113">
          <cell r="A2113" t="str">
            <v>OBRA:</v>
          </cell>
          <cell r="B2113">
            <v>0</v>
          </cell>
          <cell r="F2113" t="str">
            <v>PRECIOS A:</v>
          </cell>
          <cell r="G2113">
            <v>0</v>
          </cell>
        </row>
        <row r="2114">
          <cell r="A2114" t="str">
            <v>UBICACIÓN:</v>
          </cell>
          <cell r="B2114">
            <v>0</v>
          </cell>
        </row>
        <row r="2115">
          <cell r="A2115" t="str">
            <v>RUBRO:</v>
          </cell>
          <cell r="C2115">
            <v>0</v>
          </cell>
        </row>
        <row r="2116">
          <cell r="A2116" t="str">
            <v>ITEM:</v>
          </cell>
          <cell r="B2116" t="str">
            <v/>
          </cell>
          <cell r="C2116" t="str">
            <v/>
          </cell>
          <cell r="F2116" t="str">
            <v>UNIDAD:</v>
          </cell>
          <cell r="G2116" t="str">
            <v/>
          </cell>
        </row>
        <row r="2118">
          <cell r="A2118" t="str">
            <v>DATOS REDETERMINACION</v>
          </cell>
          <cell r="C2118" t="str">
            <v>DESIGNACION</v>
          </cell>
          <cell r="D2118" t="str">
            <v>U</v>
          </cell>
          <cell r="E2118" t="str">
            <v>Cantidad</v>
          </cell>
          <cell r="F2118" t="str">
            <v>$ Unitarios</v>
          </cell>
          <cell r="G2118" t="str">
            <v>$ Parcial</v>
          </cell>
        </row>
        <row r="2119">
          <cell r="A2119" t="str">
            <v>CÓDIGO</v>
          </cell>
          <cell r="B2119" t="str">
            <v>DESCRIPCIÓN</v>
          </cell>
        </row>
        <row r="2120">
          <cell r="A2120" t="str">
            <v>A - MATERIALES</v>
          </cell>
        </row>
        <row r="2121">
          <cell r="A2121" t="str">
            <v/>
          </cell>
          <cell r="B2121" t="str">
            <v/>
          </cell>
          <cell r="D2121" t="str">
            <v/>
          </cell>
          <cell r="F2121">
            <v>0</v>
          </cell>
          <cell r="G2121">
            <v>0</v>
          </cell>
        </row>
        <row r="2122">
          <cell r="A2122" t="str">
            <v/>
          </cell>
          <cell r="B2122" t="str">
            <v/>
          </cell>
          <cell r="D2122" t="str">
            <v/>
          </cell>
          <cell r="F2122">
            <v>0</v>
          </cell>
          <cell r="G2122">
            <v>0</v>
          </cell>
        </row>
        <row r="2123">
          <cell r="A2123" t="str">
            <v/>
          </cell>
          <cell r="B2123" t="str">
            <v/>
          </cell>
          <cell r="D2123" t="str">
            <v/>
          </cell>
          <cell r="F2123">
            <v>0</v>
          </cell>
          <cell r="G2123">
            <v>0</v>
          </cell>
        </row>
        <row r="2124">
          <cell r="A2124" t="str">
            <v/>
          </cell>
          <cell r="B2124" t="str">
            <v/>
          </cell>
          <cell r="D2124" t="str">
            <v/>
          </cell>
          <cell r="F2124">
            <v>0</v>
          </cell>
          <cell r="G2124">
            <v>0</v>
          </cell>
        </row>
        <row r="2125">
          <cell r="A2125" t="str">
            <v/>
          </cell>
          <cell r="B2125" t="str">
            <v/>
          </cell>
          <cell r="D2125" t="str">
            <v/>
          </cell>
          <cell r="F2125">
            <v>0</v>
          </cell>
          <cell r="G2125">
            <v>0</v>
          </cell>
        </row>
        <row r="2126">
          <cell r="A2126" t="str">
            <v/>
          </cell>
          <cell r="B2126" t="str">
            <v/>
          </cell>
          <cell r="D2126" t="str">
            <v/>
          </cell>
          <cell r="F2126">
            <v>0</v>
          </cell>
          <cell r="G2126">
            <v>0</v>
          </cell>
        </row>
        <row r="2127">
          <cell r="A2127" t="str">
            <v/>
          </cell>
          <cell r="B2127" t="str">
            <v/>
          </cell>
          <cell r="D2127" t="str">
            <v/>
          </cell>
          <cell r="F2127">
            <v>0</v>
          </cell>
          <cell r="G2127">
            <v>0</v>
          </cell>
        </row>
        <row r="2128">
          <cell r="A2128" t="str">
            <v/>
          </cell>
          <cell r="B2128" t="str">
            <v/>
          </cell>
          <cell r="D2128" t="str">
            <v/>
          </cell>
          <cell r="F2128">
            <v>0</v>
          </cell>
          <cell r="G2128">
            <v>0</v>
          </cell>
        </row>
        <row r="2129">
          <cell r="A2129" t="str">
            <v/>
          </cell>
          <cell r="B2129" t="str">
            <v/>
          </cell>
          <cell r="D2129" t="str">
            <v/>
          </cell>
          <cell r="F2129">
            <v>0</v>
          </cell>
          <cell r="G2129">
            <v>0</v>
          </cell>
        </row>
        <row r="2130">
          <cell r="A2130" t="str">
            <v/>
          </cell>
          <cell r="B2130" t="str">
            <v/>
          </cell>
          <cell r="D2130" t="str">
            <v/>
          </cell>
          <cell r="F2130">
            <v>0</v>
          </cell>
          <cell r="G2130">
            <v>0</v>
          </cell>
        </row>
        <row r="2131">
          <cell r="A2131" t="str">
            <v/>
          </cell>
          <cell r="B2131" t="str">
            <v/>
          </cell>
          <cell r="D2131" t="str">
            <v/>
          </cell>
          <cell r="F2131">
            <v>0</v>
          </cell>
          <cell r="G2131">
            <v>0</v>
          </cell>
        </row>
        <row r="2132">
          <cell r="A2132" t="str">
            <v/>
          </cell>
          <cell r="B2132" t="str">
            <v/>
          </cell>
          <cell r="D2132" t="str">
            <v/>
          </cell>
          <cell r="F2132">
            <v>0</v>
          </cell>
          <cell r="G2132">
            <v>0</v>
          </cell>
        </row>
        <row r="2133">
          <cell r="A2133" t="str">
            <v/>
          </cell>
          <cell r="B2133" t="str">
            <v/>
          </cell>
          <cell r="D2133" t="str">
            <v/>
          </cell>
          <cell r="F2133">
            <v>0</v>
          </cell>
          <cell r="G2133">
            <v>0</v>
          </cell>
        </row>
        <row r="2134">
          <cell r="A2134" t="str">
            <v/>
          </cell>
          <cell r="B2134" t="str">
            <v/>
          </cell>
          <cell r="D2134" t="str">
            <v/>
          </cell>
          <cell r="F2134">
            <v>0</v>
          </cell>
          <cell r="G2134">
            <v>0</v>
          </cell>
        </row>
        <row r="2135">
          <cell r="A2135" t="str">
            <v/>
          </cell>
          <cell r="B2135" t="str">
            <v/>
          </cell>
          <cell r="D2135" t="str">
            <v/>
          </cell>
          <cell r="F2135">
            <v>0</v>
          </cell>
          <cell r="G2135">
            <v>0</v>
          </cell>
        </row>
        <row r="2136">
          <cell r="A2136" t="str">
            <v/>
          </cell>
          <cell r="B2136" t="str">
            <v/>
          </cell>
          <cell r="D2136" t="str">
            <v/>
          </cell>
          <cell r="F2136">
            <v>0</v>
          </cell>
          <cell r="G2136">
            <v>0</v>
          </cell>
        </row>
        <row r="2137">
          <cell r="A2137" t="str">
            <v/>
          </cell>
          <cell r="B2137" t="str">
            <v/>
          </cell>
          <cell r="D2137" t="str">
            <v/>
          </cell>
          <cell r="F2137">
            <v>0</v>
          </cell>
          <cell r="G2137">
            <v>0</v>
          </cell>
        </row>
        <row r="2138">
          <cell r="A2138" t="str">
            <v/>
          </cell>
          <cell r="B2138" t="str">
            <v/>
          </cell>
          <cell r="D2138" t="str">
            <v/>
          </cell>
          <cell r="F2138">
            <v>0</v>
          </cell>
          <cell r="G2138">
            <v>0</v>
          </cell>
        </row>
        <row r="2139">
          <cell r="A2139" t="str">
            <v/>
          </cell>
          <cell r="B2139" t="str">
            <v/>
          </cell>
          <cell r="D2139" t="str">
            <v/>
          </cell>
          <cell r="F2139">
            <v>0</v>
          </cell>
          <cell r="G2139">
            <v>0</v>
          </cell>
        </row>
        <row r="2140">
          <cell r="A2140" t="str">
            <v/>
          </cell>
          <cell r="B2140" t="str">
            <v/>
          </cell>
          <cell r="D2140" t="str">
            <v/>
          </cell>
          <cell r="F2140">
            <v>0</v>
          </cell>
          <cell r="G2140">
            <v>0</v>
          </cell>
        </row>
        <row r="2141">
          <cell r="F2141" t="str">
            <v>Total A</v>
          </cell>
          <cell r="G2141">
            <v>0</v>
          </cell>
        </row>
        <row r="2142">
          <cell r="A2142" t="str">
            <v>B - MANO DE OBRA</v>
          </cell>
        </row>
        <row r="2143">
          <cell r="A2143" t="str">
            <v/>
          </cell>
          <cell r="B2143" t="str">
            <v/>
          </cell>
          <cell r="D2143" t="str">
            <v/>
          </cell>
          <cell r="F2143">
            <v>0</v>
          </cell>
          <cell r="G2143">
            <v>0</v>
          </cell>
        </row>
        <row r="2144">
          <cell r="A2144" t="str">
            <v/>
          </cell>
          <cell r="B2144" t="str">
            <v/>
          </cell>
          <cell r="D2144" t="str">
            <v/>
          </cell>
          <cell r="F2144">
            <v>0</v>
          </cell>
          <cell r="G2144">
            <v>0</v>
          </cell>
        </row>
        <row r="2145">
          <cell r="A2145" t="str">
            <v/>
          </cell>
          <cell r="B2145" t="str">
            <v/>
          </cell>
          <cell r="D2145" t="str">
            <v/>
          </cell>
          <cell r="F2145">
            <v>0</v>
          </cell>
          <cell r="G2145">
            <v>0</v>
          </cell>
        </row>
        <row r="2146">
          <cell r="A2146" t="str">
            <v/>
          </cell>
          <cell r="B2146" t="str">
            <v/>
          </cell>
          <cell r="D2146" t="str">
            <v/>
          </cell>
          <cell r="F2146">
            <v>0</v>
          </cell>
          <cell r="G2146">
            <v>0</v>
          </cell>
        </row>
        <row r="2147">
          <cell r="A2147" t="str">
            <v/>
          </cell>
          <cell r="B2147" t="str">
            <v/>
          </cell>
          <cell r="D2147" t="str">
            <v/>
          </cell>
          <cell r="F2147">
            <v>0</v>
          </cell>
          <cell r="G2147">
            <v>0</v>
          </cell>
        </row>
        <row r="2148">
          <cell r="A2148" t="str">
            <v/>
          </cell>
          <cell r="B2148" t="str">
            <v/>
          </cell>
          <cell r="D2148" t="str">
            <v/>
          </cell>
          <cell r="F2148">
            <v>0</v>
          </cell>
          <cell r="G2148">
            <v>0</v>
          </cell>
        </row>
        <row r="2149">
          <cell r="A2149" t="str">
            <v/>
          </cell>
          <cell r="B2149" t="str">
            <v/>
          </cell>
          <cell r="D2149" t="str">
            <v/>
          </cell>
          <cell r="F2149">
            <v>0</v>
          </cell>
          <cell r="G2149">
            <v>0</v>
          </cell>
        </row>
        <row r="2150">
          <cell r="A2150" t="str">
            <v/>
          </cell>
          <cell r="B2150" t="str">
            <v/>
          </cell>
          <cell r="D2150" t="str">
            <v/>
          </cell>
          <cell r="F2150">
            <v>0</v>
          </cell>
          <cell r="G2150">
            <v>0</v>
          </cell>
        </row>
        <row r="2151">
          <cell r="F2151" t="str">
            <v>Total B</v>
          </cell>
          <cell r="G2151">
            <v>0</v>
          </cell>
        </row>
        <row r="2152">
          <cell r="A2152" t="str">
            <v>C - EQUIPOS</v>
          </cell>
        </row>
        <row r="2153">
          <cell r="A2153" t="str">
            <v/>
          </cell>
          <cell r="B2153" t="str">
            <v/>
          </cell>
          <cell r="D2153" t="str">
            <v/>
          </cell>
          <cell r="F2153">
            <v>0</v>
          </cell>
          <cell r="G2153">
            <v>0</v>
          </cell>
        </row>
        <row r="2154">
          <cell r="A2154" t="str">
            <v/>
          </cell>
          <cell r="B2154" t="str">
            <v/>
          </cell>
          <cell r="D2154" t="str">
            <v/>
          </cell>
          <cell r="F2154">
            <v>0</v>
          </cell>
          <cell r="G2154">
            <v>0</v>
          </cell>
        </row>
        <row r="2155">
          <cell r="A2155" t="str">
            <v/>
          </cell>
          <cell r="B2155" t="str">
            <v/>
          </cell>
          <cell r="D2155" t="str">
            <v/>
          </cell>
          <cell r="F2155">
            <v>0</v>
          </cell>
          <cell r="G2155">
            <v>0</v>
          </cell>
        </row>
        <row r="2156">
          <cell r="A2156" t="str">
            <v/>
          </cell>
          <cell r="B2156" t="str">
            <v/>
          </cell>
          <cell r="D2156" t="str">
            <v/>
          </cell>
          <cell r="F2156">
            <v>0</v>
          </cell>
          <cell r="G2156">
            <v>0</v>
          </cell>
        </row>
        <row r="2157">
          <cell r="A2157" t="str">
            <v/>
          </cell>
          <cell r="B2157" t="str">
            <v/>
          </cell>
          <cell r="D2157" t="str">
            <v/>
          </cell>
          <cell r="F2157">
            <v>0</v>
          </cell>
          <cell r="G2157">
            <v>0</v>
          </cell>
        </row>
        <row r="2158">
          <cell r="A2158" t="str">
            <v/>
          </cell>
          <cell r="B2158" t="str">
            <v/>
          </cell>
          <cell r="D2158" t="str">
            <v/>
          </cell>
          <cell r="F2158">
            <v>0</v>
          </cell>
          <cell r="G2158">
            <v>0</v>
          </cell>
        </row>
        <row r="2159">
          <cell r="A2159" t="str">
            <v/>
          </cell>
          <cell r="B2159" t="str">
            <v/>
          </cell>
          <cell r="D2159" t="str">
            <v/>
          </cell>
          <cell r="F2159">
            <v>0</v>
          </cell>
          <cell r="G2159">
            <v>0</v>
          </cell>
        </row>
        <row r="2160">
          <cell r="A2160" t="str">
            <v/>
          </cell>
          <cell r="B2160" t="str">
            <v/>
          </cell>
          <cell r="D2160" t="str">
            <v/>
          </cell>
          <cell r="F2160">
            <v>0</v>
          </cell>
          <cell r="G2160">
            <v>0</v>
          </cell>
        </row>
        <row r="2161">
          <cell r="A2161" t="str">
            <v/>
          </cell>
          <cell r="B2161" t="str">
            <v/>
          </cell>
          <cell r="D2161" t="str">
            <v/>
          </cell>
          <cell r="F2161">
            <v>0</v>
          </cell>
          <cell r="G2161">
            <v>0</v>
          </cell>
        </row>
        <row r="2162">
          <cell r="A2162" t="str">
            <v/>
          </cell>
          <cell r="B2162" t="str">
            <v/>
          </cell>
          <cell r="D2162" t="str">
            <v/>
          </cell>
          <cell r="F2162">
            <v>0</v>
          </cell>
          <cell r="G2162">
            <v>0</v>
          </cell>
        </row>
        <row r="2163">
          <cell r="F2163" t="str">
            <v>Total C</v>
          </cell>
          <cell r="G2163">
            <v>0</v>
          </cell>
        </row>
        <row r="2165">
          <cell r="A2165" t="str">
            <v/>
          </cell>
          <cell r="B2165" t="str">
            <v/>
          </cell>
          <cell r="D2165" t="str">
            <v>COSTO NETO</v>
          </cell>
          <cell r="F2165" t="str">
            <v>Total D=A+B+C</v>
          </cell>
          <cell r="G2165">
            <v>0</v>
          </cell>
        </row>
        <row r="2167">
          <cell r="A2167" t="str">
            <v>ANALISIS DE PRECIOS</v>
          </cell>
        </row>
        <row r="2168">
          <cell r="A2168" t="str">
            <v>COMITENTE:</v>
          </cell>
          <cell r="B2168" t="str">
            <v>INSTITUTO PROVINCIAL DE LA VIVIENDA</v>
          </cell>
        </row>
        <row r="2169">
          <cell r="A2169" t="str">
            <v>CONTRATISTA:</v>
          </cell>
          <cell r="B2169">
            <v>0</v>
          </cell>
        </row>
        <row r="2170">
          <cell r="A2170" t="str">
            <v>OBRA:</v>
          </cell>
          <cell r="B2170">
            <v>0</v>
          </cell>
          <cell r="F2170" t="str">
            <v>PRECIOS A:</v>
          </cell>
          <cell r="G2170">
            <v>0</v>
          </cell>
        </row>
        <row r="2171">
          <cell r="A2171" t="str">
            <v>UBICACIÓN:</v>
          </cell>
          <cell r="B2171">
            <v>0</v>
          </cell>
        </row>
        <row r="2172">
          <cell r="A2172" t="str">
            <v>RUBRO:</v>
          </cell>
          <cell r="C2172">
            <v>0</v>
          </cell>
        </row>
        <row r="2173">
          <cell r="A2173" t="str">
            <v>ITEM:</v>
          </cell>
          <cell r="B2173" t="str">
            <v/>
          </cell>
          <cell r="C2173" t="str">
            <v/>
          </cell>
          <cell r="F2173" t="str">
            <v>UNIDAD:</v>
          </cell>
          <cell r="G2173" t="str">
            <v/>
          </cell>
        </row>
        <row r="2175">
          <cell r="A2175" t="str">
            <v>DATOS REDETERMINACION</v>
          </cell>
          <cell r="C2175" t="str">
            <v>DESIGNACION</v>
          </cell>
          <cell r="D2175" t="str">
            <v>U</v>
          </cell>
          <cell r="E2175" t="str">
            <v>Cantidad</v>
          </cell>
          <cell r="F2175" t="str">
            <v>$ Unitarios</v>
          </cell>
          <cell r="G2175" t="str">
            <v>$ Parcial</v>
          </cell>
        </row>
        <row r="2176">
          <cell r="A2176" t="str">
            <v>CÓDIGO</v>
          </cell>
          <cell r="B2176" t="str">
            <v>DESCRIPCIÓN</v>
          </cell>
        </row>
        <row r="2177">
          <cell r="A2177" t="str">
            <v>A - MATERIALES</v>
          </cell>
        </row>
        <row r="2178">
          <cell r="A2178" t="str">
            <v/>
          </cell>
          <cell r="B2178" t="str">
            <v/>
          </cell>
          <cell r="D2178" t="str">
            <v/>
          </cell>
          <cell r="F2178">
            <v>0</v>
          </cell>
          <cell r="G2178">
            <v>0</v>
          </cell>
        </row>
        <row r="2179">
          <cell r="A2179" t="str">
            <v/>
          </cell>
          <cell r="B2179" t="str">
            <v/>
          </cell>
          <cell r="D2179" t="str">
            <v/>
          </cell>
          <cell r="F2179">
            <v>0</v>
          </cell>
          <cell r="G2179">
            <v>0</v>
          </cell>
        </row>
        <row r="2180">
          <cell r="A2180" t="str">
            <v/>
          </cell>
          <cell r="B2180" t="str">
            <v/>
          </cell>
          <cell r="D2180" t="str">
            <v/>
          </cell>
          <cell r="F2180">
            <v>0</v>
          </cell>
          <cell r="G2180">
            <v>0</v>
          </cell>
        </row>
        <row r="2181">
          <cell r="A2181" t="str">
            <v/>
          </cell>
          <cell r="B2181" t="str">
            <v/>
          </cell>
          <cell r="D2181" t="str">
            <v/>
          </cell>
          <cell r="F2181">
            <v>0</v>
          </cell>
          <cell r="G2181">
            <v>0</v>
          </cell>
        </row>
        <row r="2182">
          <cell r="A2182" t="str">
            <v/>
          </cell>
          <cell r="B2182" t="str">
            <v/>
          </cell>
          <cell r="D2182" t="str">
            <v/>
          </cell>
          <cell r="F2182">
            <v>0</v>
          </cell>
          <cell r="G2182">
            <v>0</v>
          </cell>
        </row>
        <row r="2183">
          <cell r="A2183" t="str">
            <v/>
          </cell>
          <cell r="B2183" t="str">
            <v/>
          </cell>
          <cell r="D2183" t="str">
            <v/>
          </cell>
          <cell r="F2183">
            <v>0</v>
          </cell>
          <cell r="G2183">
            <v>0</v>
          </cell>
        </row>
        <row r="2184">
          <cell r="A2184" t="str">
            <v/>
          </cell>
          <cell r="B2184" t="str">
            <v/>
          </cell>
          <cell r="D2184" t="str">
            <v/>
          </cell>
          <cell r="F2184">
            <v>0</v>
          </cell>
          <cell r="G2184">
            <v>0</v>
          </cell>
        </row>
        <row r="2185">
          <cell r="A2185" t="str">
            <v/>
          </cell>
          <cell r="B2185" t="str">
            <v/>
          </cell>
          <cell r="D2185" t="str">
            <v/>
          </cell>
          <cell r="F2185">
            <v>0</v>
          </cell>
          <cell r="G2185">
            <v>0</v>
          </cell>
        </row>
        <row r="2186">
          <cell r="A2186" t="str">
            <v/>
          </cell>
          <cell r="B2186" t="str">
            <v/>
          </cell>
          <cell r="D2186" t="str">
            <v/>
          </cell>
          <cell r="F2186">
            <v>0</v>
          </cell>
          <cell r="G2186">
            <v>0</v>
          </cell>
        </row>
        <row r="2187">
          <cell r="A2187" t="str">
            <v/>
          </cell>
          <cell r="B2187" t="str">
            <v/>
          </cell>
          <cell r="D2187" t="str">
            <v/>
          </cell>
          <cell r="F2187">
            <v>0</v>
          </cell>
          <cell r="G2187">
            <v>0</v>
          </cell>
        </row>
        <row r="2188">
          <cell r="A2188" t="str">
            <v/>
          </cell>
          <cell r="B2188" t="str">
            <v/>
          </cell>
          <cell r="D2188" t="str">
            <v/>
          </cell>
          <cell r="F2188">
            <v>0</v>
          </cell>
          <cell r="G2188">
            <v>0</v>
          </cell>
        </row>
        <row r="2189">
          <cell r="A2189" t="str">
            <v/>
          </cell>
          <cell r="B2189" t="str">
            <v/>
          </cell>
          <cell r="D2189" t="str">
            <v/>
          </cell>
          <cell r="F2189">
            <v>0</v>
          </cell>
          <cell r="G2189">
            <v>0</v>
          </cell>
        </row>
        <row r="2190">
          <cell r="A2190" t="str">
            <v/>
          </cell>
          <cell r="B2190" t="str">
            <v/>
          </cell>
          <cell r="D2190" t="str">
            <v/>
          </cell>
          <cell r="F2190">
            <v>0</v>
          </cell>
          <cell r="G2190">
            <v>0</v>
          </cell>
        </row>
        <row r="2191">
          <cell r="A2191" t="str">
            <v/>
          </cell>
          <cell r="B2191" t="str">
            <v/>
          </cell>
          <cell r="D2191" t="str">
            <v/>
          </cell>
          <cell r="F2191">
            <v>0</v>
          </cell>
          <cell r="G2191">
            <v>0</v>
          </cell>
        </row>
        <row r="2192">
          <cell r="A2192" t="str">
            <v/>
          </cell>
          <cell r="B2192" t="str">
            <v/>
          </cell>
          <cell r="D2192" t="str">
            <v/>
          </cell>
          <cell r="F2192">
            <v>0</v>
          </cell>
          <cell r="G2192">
            <v>0</v>
          </cell>
        </row>
        <row r="2193">
          <cell r="A2193" t="str">
            <v/>
          </cell>
          <cell r="B2193" t="str">
            <v/>
          </cell>
          <cell r="D2193" t="str">
            <v/>
          </cell>
          <cell r="F2193">
            <v>0</v>
          </cell>
          <cell r="G2193">
            <v>0</v>
          </cell>
        </row>
        <row r="2194">
          <cell r="A2194" t="str">
            <v/>
          </cell>
          <cell r="B2194" t="str">
            <v/>
          </cell>
          <cell r="D2194" t="str">
            <v/>
          </cell>
          <cell r="F2194">
            <v>0</v>
          </cell>
          <cell r="G2194">
            <v>0</v>
          </cell>
        </row>
        <row r="2195">
          <cell r="A2195" t="str">
            <v/>
          </cell>
          <cell r="B2195" t="str">
            <v/>
          </cell>
          <cell r="D2195" t="str">
            <v/>
          </cell>
          <cell r="F2195">
            <v>0</v>
          </cell>
          <cell r="G2195">
            <v>0</v>
          </cell>
        </row>
        <row r="2196">
          <cell r="A2196" t="str">
            <v/>
          </cell>
          <cell r="B2196" t="str">
            <v/>
          </cell>
          <cell r="D2196" t="str">
            <v/>
          </cell>
          <cell r="F2196">
            <v>0</v>
          </cell>
          <cell r="G2196">
            <v>0</v>
          </cell>
        </row>
        <row r="2197">
          <cell r="A2197" t="str">
            <v/>
          </cell>
          <cell r="B2197" t="str">
            <v/>
          </cell>
          <cell r="D2197" t="str">
            <v/>
          </cell>
          <cell r="F2197">
            <v>0</v>
          </cell>
          <cell r="G2197">
            <v>0</v>
          </cell>
        </row>
        <row r="2198">
          <cell r="F2198" t="str">
            <v>Total A</v>
          </cell>
          <cell r="G2198">
            <v>0</v>
          </cell>
        </row>
        <row r="2199">
          <cell r="A2199" t="str">
            <v>B - MANO DE OBRA</v>
          </cell>
        </row>
        <row r="2200">
          <cell r="A2200" t="str">
            <v/>
          </cell>
          <cell r="B2200" t="str">
            <v/>
          </cell>
          <cell r="D2200" t="str">
            <v/>
          </cell>
          <cell r="F2200">
            <v>0</v>
          </cell>
          <cell r="G2200">
            <v>0</v>
          </cell>
        </row>
        <row r="2201">
          <cell r="A2201" t="str">
            <v/>
          </cell>
          <cell r="B2201" t="str">
            <v/>
          </cell>
          <cell r="D2201" t="str">
            <v/>
          </cell>
          <cell r="F2201">
            <v>0</v>
          </cell>
          <cell r="G2201">
            <v>0</v>
          </cell>
        </row>
        <row r="2202">
          <cell r="A2202" t="str">
            <v/>
          </cell>
          <cell r="B2202" t="str">
            <v/>
          </cell>
          <cell r="D2202" t="str">
            <v/>
          </cell>
          <cell r="F2202">
            <v>0</v>
          </cell>
          <cell r="G2202">
            <v>0</v>
          </cell>
        </row>
        <row r="2203">
          <cell r="A2203" t="str">
            <v/>
          </cell>
          <cell r="B2203" t="str">
            <v/>
          </cell>
          <cell r="D2203" t="str">
            <v/>
          </cell>
          <cell r="F2203">
            <v>0</v>
          </cell>
          <cell r="G2203">
            <v>0</v>
          </cell>
        </row>
        <row r="2204">
          <cell r="A2204" t="str">
            <v/>
          </cell>
          <cell r="B2204" t="str">
            <v/>
          </cell>
          <cell r="D2204" t="str">
            <v/>
          </cell>
          <cell r="F2204">
            <v>0</v>
          </cell>
          <cell r="G2204">
            <v>0</v>
          </cell>
        </row>
        <row r="2205">
          <cell r="A2205" t="str">
            <v/>
          </cell>
          <cell r="B2205" t="str">
            <v/>
          </cell>
          <cell r="D2205" t="str">
            <v/>
          </cell>
          <cell r="F2205">
            <v>0</v>
          </cell>
          <cell r="G2205">
            <v>0</v>
          </cell>
        </row>
        <row r="2206">
          <cell r="A2206" t="str">
            <v/>
          </cell>
          <cell r="B2206" t="str">
            <v/>
          </cell>
          <cell r="D2206" t="str">
            <v/>
          </cell>
          <cell r="F2206">
            <v>0</v>
          </cell>
          <cell r="G2206">
            <v>0</v>
          </cell>
        </row>
        <row r="2207">
          <cell r="A2207" t="str">
            <v/>
          </cell>
          <cell r="B2207" t="str">
            <v/>
          </cell>
          <cell r="D2207" t="str">
            <v/>
          </cell>
          <cell r="F2207">
            <v>0</v>
          </cell>
          <cell r="G2207">
            <v>0</v>
          </cell>
        </row>
        <row r="2208">
          <cell r="F2208" t="str">
            <v>Total B</v>
          </cell>
          <cell r="G2208">
            <v>0</v>
          </cell>
        </row>
        <row r="2209">
          <cell r="A2209" t="str">
            <v>C - EQUIPOS</v>
          </cell>
        </row>
        <row r="2210">
          <cell r="A2210" t="str">
            <v/>
          </cell>
          <cell r="B2210" t="str">
            <v/>
          </cell>
          <cell r="D2210" t="str">
            <v/>
          </cell>
          <cell r="F2210">
            <v>0</v>
          </cell>
          <cell r="G2210">
            <v>0</v>
          </cell>
        </row>
        <row r="2211">
          <cell r="A2211" t="str">
            <v/>
          </cell>
          <cell r="B2211" t="str">
            <v/>
          </cell>
          <cell r="D2211" t="str">
            <v/>
          </cell>
          <cell r="F2211">
            <v>0</v>
          </cell>
          <cell r="G2211">
            <v>0</v>
          </cell>
        </row>
        <row r="2212">
          <cell r="A2212" t="str">
            <v/>
          </cell>
          <cell r="B2212" t="str">
            <v/>
          </cell>
          <cell r="D2212" t="str">
            <v/>
          </cell>
          <cell r="F2212">
            <v>0</v>
          </cell>
          <cell r="G2212">
            <v>0</v>
          </cell>
        </row>
        <row r="2213">
          <cell r="A2213" t="str">
            <v/>
          </cell>
          <cell r="B2213" t="str">
            <v/>
          </cell>
          <cell r="D2213" t="str">
            <v/>
          </cell>
          <cell r="F2213">
            <v>0</v>
          </cell>
          <cell r="G2213">
            <v>0</v>
          </cell>
        </row>
        <row r="2214">
          <cell r="A2214" t="str">
            <v/>
          </cell>
          <cell r="B2214" t="str">
            <v/>
          </cell>
          <cell r="D2214" t="str">
            <v/>
          </cell>
          <cell r="F2214">
            <v>0</v>
          </cell>
          <cell r="G2214">
            <v>0</v>
          </cell>
        </row>
        <row r="2215">
          <cell r="A2215" t="str">
            <v/>
          </cell>
          <cell r="B2215" t="str">
            <v/>
          </cell>
          <cell r="D2215" t="str">
            <v/>
          </cell>
          <cell r="F2215">
            <v>0</v>
          </cell>
          <cell r="G2215">
            <v>0</v>
          </cell>
        </row>
        <row r="2216">
          <cell r="A2216" t="str">
            <v/>
          </cell>
          <cell r="B2216" t="str">
            <v/>
          </cell>
          <cell r="D2216" t="str">
            <v/>
          </cell>
          <cell r="F2216">
            <v>0</v>
          </cell>
          <cell r="G2216">
            <v>0</v>
          </cell>
        </row>
        <row r="2217">
          <cell r="A2217" t="str">
            <v/>
          </cell>
          <cell r="B2217" t="str">
            <v/>
          </cell>
          <cell r="D2217" t="str">
            <v/>
          </cell>
          <cell r="F2217">
            <v>0</v>
          </cell>
          <cell r="G2217">
            <v>0</v>
          </cell>
        </row>
        <row r="2218">
          <cell r="A2218" t="str">
            <v/>
          </cell>
          <cell r="B2218" t="str">
            <v/>
          </cell>
          <cell r="D2218" t="str">
            <v/>
          </cell>
          <cell r="F2218">
            <v>0</v>
          </cell>
          <cell r="G2218">
            <v>0</v>
          </cell>
        </row>
        <row r="2219">
          <cell r="A2219" t="str">
            <v/>
          </cell>
          <cell r="B2219" t="str">
            <v/>
          </cell>
          <cell r="D2219" t="str">
            <v/>
          </cell>
          <cell r="F2219">
            <v>0</v>
          </cell>
          <cell r="G2219">
            <v>0</v>
          </cell>
        </row>
        <row r="2220">
          <cell r="F2220" t="str">
            <v>Total C</v>
          </cell>
          <cell r="G2220">
            <v>0</v>
          </cell>
        </row>
        <row r="2222">
          <cell r="A2222" t="str">
            <v/>
          </cell>
          <cell r="B2222" t="str">
            <v/>
          </cell>
          <cell r="D2222" t="str">
            <v>COSTO NETO</v>
          </cell>
          <cell r="F2222" t="str">
            <v>Total D=A+B+C</v>
          </cell>
          <cell r="G2222">
            <v>0</v>
          </cell>
        </row>
        <row r="2224">
          <cell r="A2224" t="str">
            <v>ANALISIS DE PRECIOS</v>
          </cell>
        </row>
        <row r="2225">
          <cell r="A2225" t="str">
            <v>COMITENTE:</v>
          </cell>
          <cell r="B2225" t="str">
            <v>INSTITUTO PROVINCIAL DE LA VIVIENDA</v>
          </cell>
        </row>
        <row r="2226">
          <cell r="A2226" t="str">
            <v>CONTRATISTA:</v>
          </cell>
          <cell r="B2226">
            <v>0</v>
          </cell>
        </row>
        <row r="2227">
          <cell r="A2227" t="str">
            <v>OBRA:</v>
          </cell>
          <cell r="B2227">
            <v>0</v>
          </cell>
          <cell r="F2227" t="str">
            <v>PRECIOS A:</v>
          </cell>
          <cell r="G2227">
            <v>0</v>
          </cell>
        </row>
        <row r="2228">
          <cell r="A2228" t="str">
            <v>UBICACIÓN:</v>
          </cell>
          <cell r="B2228">
            <v>0</v>
          </cell>
        </row>
        <row r="2229">
          <cell r="A2229" t="str">
            <v>RUBRO:</v>
          </cell>
          <cell r="C2229">
            <v>0</v>
          </cell>
        </row>
        <row r="2230">
          <cell r="A2230" t="str">
            <v>ITEM:</v>
          </cell>
          <cell r="B2230" t="str">
            <v/>
          </cell>
          <cell r="C2230" t="str">
            <v/>
          </cell>
          <cell r="F2230" t="str">
            <v>UNIDAD:</v>
          </cell>
          <cell r="G2230" t="str">
            <v/>
          </cell>
        </row>
        <row r="2232">
          <cell r="A2232" t="str">
            <v>DATOS REDETERMINACION</v>
          </cell>
          <cell r="C2232" t="str">
            <v>DESIGNACION</v>
          </cell>
          <cell r="D2232" t="str">
            <v>U</v>
          </cell>
          <cell r="E2232" t="str">
            <v>Cantidad</v>
          </cell>
          <cell r="F2232" t="str">
            <v>$ Unitarios</v>
          </cell>
          <cell r="G2232" t="str">
            <v>$ Parcial</v>
          </cell>
        </row>
        <row r="2233">
          <cell r="A2233" t="str">
            <v>CÓDIGO</v>
          </cell>
          <cell r="B2233" t="str">
            <v>DESCRIPCIÓN</v>
          </cell>
        </row>
        <row r="2234">
          <cell r="A2234" t="str">
            <v>A - MATERIALES</v>
          </cell>
        </row>
        <row r="2235">
          <cell r="A2235" t="str">
            <v/>
          </cell>
          <cell r="B2235" t="str">
            <v/>
          </cell>
          <cell r="D2235" t="str">
            <v/>
          </cell>
          <cell r="F2235">
            <v>0</v>
          </cell>
          <cell r="G2235">
            <v>0</v>
          </cell>
        </row>
        <row r="2236">
          <cell r="A2236" t="str">
            <v/>
          </cell>
          <cell r="B2236" t="str">
            <v/>
          </cell>
          <cell r="D2236" t="str">
            <v/>
          </cell>
          <cell r="F2236">
            <v>0</v>
          </cell>
          <cell r="G2236">
            <v>0</v>
          </cell>
        </row>
        <row r="2237">
          <cell r="A2237" t="str">
            <v/>
          </cell>
          <cell r="B2237" t="str">
            <v/>
          </cell>
          <cell r="D2237" t="str">
            <v/>
          </cell>
          <cell r="F2237">
            <v>0</v>
          </cell>
          <cell r="G2237">
            <v>0</v>
          </cell>
        </row>
        <row r="2238">
          <cell r="A2238" t="str">
            <v/>
          </cell>
          <cell r="B2238" t="str">
            <v/>
          </cell>
          <cell r="D2238" t="str">
            <v/>
          </cell>
          <cell r="F2238">
            <v>0</v>
          </cell>
          <cell r="G2238">
            <v>0</v>
          </cell>
        </row>
        <row r="2239">
          <cell r="A2239" t="str">
            <v/>
          </cell>
          <cell r="B2239" t="str">
            <v/>
          </cell>
          <cell r="D2239" t="str">
            <v/>
          </cell>
          <cell r="F2239">
            <v>0</v>
          </cell>
          <cell r="G2239">
            <v>0</v>
          </cell>
        </row>
        <row r="2240">
          <cell r="A2240" t="str">
            <v/>
          </cell>
          <cell r="B2240" t="str">
            <v/>
          </cell>
          <cell r="D2240" t="str">
            <v/>
          </cell>
          <cell r="F2240">
            <v>0</v>
          </cell>
          <cell r="G2240">
            <v>0</v>
          </cell>
        </row>
        <row r="2241">
          <cell r="A2241" t="str">
            <v/>
          </cell>
          <cell r="B2241" t="str">
            <v/>
          </cell>
          <cell r="D2241" t="str">
            <v/>
          </cell>
          <cell r="F2241">
            <v>0</v>
          </cell>
          <cell r="G2241">
            <v>0</v>
          </cell>
        </row>
        <row r="2242">
          <cell r="A2242" t="str">
            <v/>
          </cell>
          <cell r="B2242" t="str">
            <v/>
          </cell>
          <cell r="D2242" t="str">
            <v/>
          </cell>
          <cell r="F2242">
            <v>0</v>
          </cell>
          <cell r="G2242">
            <v>0</v>
          </cell>
        </row>
        <row r="2243">
          <cell r="A2243" t="str">
            <v/>
          </cell>
          <cell r="B2243" t="str">
            <v/>
          </cell>
          <cell r="D2243" t="str">
            <v/>
          </cell>
          <cell r="F2243">
            <v>0</v>
          </cell>
          <cell r="G2243">
            <v>0</v>
          </cell>
        </row>
        <row r="2244">
          <cell r="A2244" t="str">
            <v/>
          </cell>
          <cell r="B2244" t="str">
            <v/>
          </cell>
          <cell r="D2244" t="str">
            <v/>
          </cell>
          <cell r="F2244">
            <v>0</v>
          </cell>
          <cell r="G2244">
            <v>0</v>
          </cell>
        </row>
        <row r="2245">
          <cell r="A2245" t="str">
            <v/>
          </cell>
          <cell r="B2245" t="str">
            <v/>
          </cell>
          <cell r="D2245" t="str">
            <v/>
          </cell>
          <cell r="F2245">
            <v>0</v>
          </cell>
          <cell r="G2245">
            <v>0</v>
          </cell>
        </row>
        <row r="2246">
          <cell r="A2246" t="str">
            <v/>
          </cell>
          <cell r="B2246" t="str">
            <v/>
          </cell>
          <cell r="D2246" t="str">
            <v/>
          </cell>
          <cell r="F2246">
            <v>0</v>
          </cell>
          <cell r="G2246">
            <v>0</v>
          </cell>
        </row>
        <row r="2247">
          <cell r="A2247" t="str">
            <v/>
          </cell>
          <cell r="B2247" t="str">
            <v/>
          </cell>
          <cell r="D2247" t="str">
            <v/>
          </cell>
          <cell r="F2247">
            <v>0</v>
          </cell>
          <cell r="G2247">
            <v>0</v>
          </cell>
        </row>
        <row r="2248">
          <cell r="A2248" t="str">
            <v/>
          </cell>
          <cell r="B2248" t="str">
            <v/>
          </cell>
          <cell r="D2248" t="str">
            <v/>
          </cell>
          <cell r="F2248">
            <v>0</v>
          </cell>
          <cell r="G2248">
            <v>0</v>
          </cell>
        </row>
        <row r="2249">
          <cell r="A2249" t="str">
            <v/>
          </cell>
          <cell r="B2249" t="str">
            <v/>
          </cell>
          <cell r="D2249" t="str">
            <v/>
          </cell>
          <cell r="F2249">
            <v>0</v>
          </cell>
          <cell r="G2249">
            <v>0</v>
          </cell>
        </row>
        <row r="2250">
          <cell r="A2250" t="str">
            <v/>
          </cell>
          <cell r="B2250" t="str">
            <v/>
          </cell>
          <cell r="D2250" t="str">
            <v/>
          </cell>
          <cell r="F2250">
            <v>0</v>
          </cell>
          <cell r="G2250">
            <v>0</v>
          </cell>
        </row>
        <row r="2251">
          <cell r="A2251" t="str">
            <v/>
          </cell>
          <cell r="B2251" t="str">
            <v/>
          </cell>
          <cell r="D2251" t="str">
            <v/>
          </cell>
          <cell r="F2251">
            <v>0</v>
          </cell>
          <cell r="G2251">
            <v>0</v>
          </cell>
        </row>
        <row r="2252">
          <cell r="A2252" t="str">
            <v/>
          </cell>
          <cell r="B2252" t="str">
            <v/>
          </cell>
          <cell r="D2252" t="str">
            <v/>
          </cell>
          <cell r="F2252">
            <v>0</v>
          </cell>
          <cell r="G2252">
            <v>0</v>
          </cell>
        </row>
        <row r="2253">
          <cell r="A2253" t="str">
            <v/>
          </cell>
          <cell r="B2253" t="str">
            <v/>
          </cell>
          <cell r="D2253" t="str">
            <v/>
          </cell>
          <cell r="F2253">
            <v>0</v>
          </cell>
          <cell r="G2253">
            <v>0</v>
          </cell>
        </row>
        <row r="2254">
          <cell r="A2254" t="str">
            <v/>
          </cell>
          <cell r="B2254" t="str">
            <v/>
          </cell>
          <cell r="D2254" t="str">
            <v/>
          </cell>
          <cell r="F2254">
            <v>0</v>
          </cell>
          <cell r="G2254">
            <v>0</v>
          </cell>
        </row>
        <row r="2255">
          <cell r="F2255" t="str">
            <v>Total A</v>
          </cell>
          <cell r="G2255">
            <v>0</v>
          </cell>
        </row>
        <row r="2256">
          <cell r="A2256" t="str">
            <v>B - MANO DE OBRA</v>
          </cell>
        </row>
        <row r="2257">
          <cell r="A2257" t="str">
            <v/>
          </cell>
          <cell r="B2257" t="str">
            <v/>
          </cell>
          <cell r="D2257" t="str">
            <v/>
          </cell>
          <cell r="F2257">
            <v>0</v>
          </cell>
          <cell r="G2257">
            <v>0</v>
          </cell>
        </row>
        <row r="2258">
          <cell r="A2258" t="str">
            <v/>
          </cell>
          <cell r="B2258" t="str">
            <v/>
          </cell>
          <cell r="D2258" t="str">
            <v/>
          </cell>
          <cell r="F2258">
            <v>0</v>
          </cell>
          <cell r="G2258">
            <v>0</v>
          </cell>
        </row>
        <row r="2259">
          <cell r="A2259" t="str">
            <v/>
          </cell>
          <cell r="B2259" t="str">
            <v/>
          </cell>
          <cell r="D2259" t="str">
            <v/>
          </cell>
          <cell r="F2259">
            <v>0</v>
          </cell>
          <cell r="G2259">
            <v>0</v>
          </cell>
        </row>
        <row r="2260">
          <cell r="A2260" t="str">
            <v/>
          </cell>
          <cell r="B2260" t="str">
            <v/>
          </cell>
          <cell r="D2260" t="str">
            <v/>
          </cell>
          <cell r="F2260">
            <v>0</v>
          </cell>
          <cell r="G2260">
            <v>0</v>
          </cell>
        </row>
        <row r="2261">
          <cell r="A2261" t="str">
            <v/>
          </cell>
          <cell r="B2261" t="str">
            <v/>
          </cell>
          <cell r="D2261" t="str">
            <v/>
          </cell>
          <cell r="F2261">
            <v>0</v>
          </cell>
          <cell r="G2261">
            <v>0</v>
          </cell>
        </row>
        <row r="2262">
          <cell r="A2262" t="str">
            <v/>
          </cell>
          <cell r="B2262" t="str">
            <v/>
          </cell>
          <cell r="D2262" t="str">
            <v/>
          </cell>
          <cell r="F2262">
            <v>0</v>
          </cell>
          <cell r="G2262">
            <v>0</v>
          </cell>
        </row>
        <row r="2263">
          <cell r="A2263" t="str">
            <v/>
          </cell>
          <cell r="B2263" t="str">
            <v/>
          </cell>
          <cell r="D2263" t="str">
            <v/>
          </cell>
          <cell r="F2263">
            <v>0</v>
          </cell>
          <cell r="G2263">
            <v>0</v>
          </cell>
        </row>
        <row r="2264">
          <cell r="A2264" t="str">
            <v/>
          </cell>
          <cell r="B2264" t="str">
            <v/>
          </cell>
          <cell r="D2264" t="str">
            <v/>
          </cell>
          <cell r="F2264">
            <v>0</v>
          </cell>
          <cell r="G2264">
            <v>0</v>
          </cell>
        </row>
        <row r="2265">
          <cell r="F2265" t="str">
            <v>Total B</v>
          </cell>
          <cell r="G2265">
            <v>0</v>
          </cell>
        </row>
        <row r="2266">
          <cell r="A2266" t="str">
            <v>C - EQUIPOS</v>
          </cell>
        </row>
        <row r="2267">
          <cell r="A2267" t="str">
            <v/>
          </cell>
          <cell r="B2267" t="str">
            <v/>
          </cell>
          <cell r="D2267" t="str">
            <v/>
          </cell>
          <cell r="F2267">
            <v>0</v>
          </cell>
          <cell r="G2267">
            <v>0</v>
          </cell>
        </row>
        <row r="2268">
          <cell r="A2268" t="str">
            <v/>
          </cell>
          <cell r="B2268" t="str">
            <v/>
          </cell>
          <cell r="D2268" t="str">
            <v/>
          </cell>
          <cell r="F2268">
            <v>0</v>
          </cell>
          <cell r="G2268">
            <v>0</v>
          </cell>
        </row>
        <row r="2269">
          <cell r="A2269" t="str">
            <v/>
          </cell>
          <cell r="B2269" t="str">
            <v/>
          </cell>
          <cell r="D2269" t="str">
            <v/>
          </cell>
          <cell r="F2269">
            <v>0</v>
          </cell>
          <cell r="G2269">
            <v>0</v>
          </cell>
        </row>
        <row r="2270">
          <cell r="A2270" t="str">
            <v/>
          </cell>
          <cell r="B2270" t="str">
            <v/>
          </cell>
          <cell r="D2270" t="str">
            <v/>
          </cell>
          <cell r="F2270">
            <v>0</v>
          </cell>
          <cell r="G2270">
            <v>0</v>
          </cell>
        </row>
        <row r="2271">
          <cell r="A2271" t="str">
            <v/>
          </cell>
          <cell r="B2271" t="str">
            <v/>
          </cell>
          <cell r="D2271" t="str">
            <v/>
          </cell>
          <cell r="F2271">
            <v>0</v>
          </cell>
          <cell r="G2271">
            <v>0</v>
          </cell>
        </row>
        <row r="2272">
          <cell r="A2272" t="str">
            <v/>
          </cell>
          <cell r="B2272" t="str">
            <v/>
          </cell>
          <cell r="D2272" t="str">
            <v/>
          </cell>
          <cell r="F2272">
            <v>0</v>
          </cell>
          <cell r="G2272">
            <v>0</v>
          </cell>
        </row>
        <row r="2273">
          <cell r="A2273" t="str">
            <v/>
          </cell>
          <cell r="B2273" t="str">
            <v/>
          </cell>
          <cell r="D2273" t="str">
            <v/>
          </cell>
          <cell r="F2273">
            <v>0</v>
          </cell>
          <cell r="G2273">
            <v>0</v>
          </cell>
        </row>
        <row r="2274">
          <cell r="A2274" t="str">
            <v/>
          </cell>
          <cell r="B2274" t="str">
            <v/>
          </cell>
          <cell r="D2274" t="str">
            <v/>
          </cell>
          <cell r="F2274">
            <v>0</v>
          </cell>
          <cell r="G2274">
            <v>0</v>
          </cell>
        </row>
        <row r="2275">
          <cell r="A2275" t="str">
            <v/>
          </cell>
          <cell r="B2275" t="str">
            <v/>
          </cell>
          <cell r="D2275" t="str">
            <v/>
          </cell>
          <cell r="F2275">
            <v>0</v>
          </cell>
          <cell r="G2275">
            <v>0</v>
          </cell>
        </row>
        <row r="2276">
          <cell r="A2276" t="str">
            <v/>
          </cell>
          <cell r="B2276" t="str">
            <v/>
          </cell>
          <cell r="D2276" t="str">
            <v/>
          </cell>
          <cell r="F2276">
            <v>0</v>
          </cell>
          <cell r="G2276">
            <v>0</v>
          </cell>
        </row>
        <row r="2277">
          <cell r="F2277" t="str">
            <v>Total C</v>
          </cell>
          <cell r="G2277">
            <v>0</v>
          </cell>
        </row>
        <row r="2279">
          <cell r="A2279" t="str">
            <v/>
          </cell>
          <cell r="B2279" t="str">
            <v/>
          </cell>
          <cell r="D2279" t="str">
            <v>COSTO NETO</v>
          </cell>
          <cell r="F2279" t="str">
            <v>Total D=A+B+C</v>
          </cell>
          <cell r="G2279">
            <v>0</v>
          </cell>
        </row>
        <row r="2281">
          <cell r="A2281" t="str">
            <v>ANALISIS DE PRECIOS</v>
          </cell>
        </row>
        <row r="2282">
          <cell r="A2282" t="str">
            <v>COMITENTE:</v>
          </cell>
          <cell r="B2282" t="str">
            <v>INSTITUTO PROVINCIAL DE LA VIVIENDA</v>
          </cell>
        </row>
        <row r="2283">
          <cell r="A2283" t="str">
            <v>CONTRATISTA:</v>
          </cell>
          <cell r="B2283">
            <v>0</v>
          </cell>
        </row>
        <row r="2284">
          <cell r="A2284" t="str">
            <v>OBRA:</v>
          </cell>
          <cell r="B2284">
            <v>0</v>
          </cell>
          <cell r="F2284" t="str">
            <v>PRECIOS A:</v>
          </cell>
          <cell r="G2284">
            <v>0</v>
          </cell>
        </row>
        <row r="2285">
          <cell r="A2285" t="str">
            <v>UBICACIÓN:</v>
          </cell>
          <cell r="B2285">
            <v>0</v>
          </cell>
        </row>
        <row r="2286">
          <cell r="A2286" t="str">
            <v>RUBRO:</v>
          </cell>
          <cell r="C2286">
            <v>0</v>
          </cell>
        </row>
        <row r="2287">
          <cell r="A2287" t="str">
            <v>ITEM:</v>
          </cell>
          <cell r="B2287" t="str">
            <v/>
          </cell>
          <cell r="C2287" t="str">
            <v/>
          </cell>
          <cell r="F2287" t="str">
            <v>UNIDAD:</v>
          </cell>
          <cell r="G2287" t="str">
            <v/>
          </cell>
        </row>
        <row r="2289">
          <cell r="A2289" t="str">
            <v>DATOS REDETERMINACION</v>
          </cell>
          <cell r="C2289" t="str">
            <v>DESIGNACION</v>
          </cell>
          <cell r="D2289" t="str">
            <v>U</v>
          </cell>
          <cell r="E2289" t="str">
            <v>Cantidad</v>
          </cell>
          <cell r="F2289" t="str">
            <v>$ Unitarios</v>
          </cell>
          <cell r="G2289" t="str">
            <v>$ Parcial</v>
          </cell>
        </row>
        <row r="2290">
          <cell r="A2290" t="str">
            <v>CÓDIGO</v>
          </cell>
          <cell r="B2290" t="str">
            <v>DESCRIPCIÓN</v>
          </cell>
        </row>
        <row r="2291">
          <cell r="A2291" t="str">
            <v>A - MATERIALES</v>
          </cell>
        </row>
        <row r="2292">
          <cell r="A2292" t="str">
            <v/>
          </cell>
          <cell r="B2292" t="str">
            <v/>
          </cell>
          <cell r="D2292" t="str">
            <v/>
          </cell>
          <cell r="F2292">
            <v>0</v>
          </cell>
          <cell r="G2292">
            <v>0</v>
          </cell>
        </row>
        <row r="2293">
          <cell r="A2293" t="str">
            <v/>
          </cell>
          <cell r="B2293" t="str">
            <v/>
          </cell>
          <cell r="D2293" t="str">
            <v/>
          </cell>
          <cell r="F2293">
            <v>0</v>
          </cell>
          <cell r="G2293">
            <v>0</v>
          </cell>
        </row>
        <row r="2294">
          <cell r="A2294" t="str">
            <v/>
          </cell>
          <cell r="B2294" t="str">
            <v/>
          </cell>
          <cell r="D2294" t="str">
            <v/>
          </cell>
          <cell r="F2294">
            <v>0</v>
          </cell>
          <cell r="G2294">
            <v>0</v>
          </cell>
        </row>
        <row r="2295">
          <cell r="A2295" t="str">
            <v/>
          </cell>
          <cell r="B2295" t="str">
            <v/>
          </cell>
          <cell r="D2295" t="str">
            <v/>
          </cell>
          <cell r="F2295">
            <v>0</v>
          </cell>
          <cell r="G2295">
            <v>0</v>
          </cell>
        </row>
        <row r="2296">
          <cell r="A2296" t="str">
            <v/>
          </cell>
          <cell r="B2296" t="str">
            <v/>
          </cell>
          <cell r="D2296" t="str">
            <v/>
          </cell>
          <cell r="F2296">
            <v>0</v>
          </cell>
          <cell r="G2296">
            <v>0</v>
          </cell>
        </row>
        <row r="2297">
          <cell r="A2297" t="str">
            <v/>
          </cell>
          <cell r="B2297" t="str">
            <v/>
          </cell>
          <cell r="D2297" t="str">
            <v/>
          </cell>
          <cell r="F2297">
            <v>0</v>
          </cell>
          <cell r="G2297">
            <v>0</v>
          </cell>
        </row>
        <row r="2298">
          <cell r="A2298" t="str">
            <v/>
          </cell>
          <cell r="B2298" t="str">
            <v/>
          </cell>
          <cell r="D2298" t="str">
            <v/>
          </cell>
          <cell r="F2298">
            <v>0</v>
          </cell>
          <cell r="G2298">
            <v>0</v>
          </cell>
        </row>
        <row r="2299">
          <cell r="A2299" t="str">
            <v/>
          </cell>
          <cell r="B2299" t="str">
            <v/>
          </cell>
          <cell r="D2299" t="str">
            <v/>
          </cell>
          <cell r="F2299">
            <v>0</v>
          </cell>
          <cell r="G2299">
            <v>0</v>
          </cell>
        </row>
        <row r="2300">
          <cell r="A2300" t="str">
            <v/>
          </cell>
          <cell r="B2300" t="str">
            <v/>
          </cell>
          <cell r="D2300" t="str">
            <v/>
          </cell>
          <cell r="F2300">
            <v>0</v>
          </cell>
          <cell r="G2300">
            <v>0</v>
          </cell>
        </row>
        <row r="2301">
          <cell r="A2301" t="str">
            <v/>
          </cell>
          <cell r="B2301" t="str">
            <v/>
          </cell>
          <cell r="D2301" t="str">
            <v/>
          </cell>
          <cell r="F2301">
            <v>0</v>
          </cell>
          <cell r="G2301">
            <v>0</v>
          </cell>
        </row>
        <row r="2302">
          <cell r="A2302" t="str">
            <v/>
          </cell>
          <cell r="B2302" t="str">
            <v/>
          </cell>
          <cell r="D2302" t="str">
            <v/>
          </cell>
          <cell r="F2302">
            <v>0</v>
          </cell>
          <cell r="G2302">
            <v>0</v>
          </cell>
        </row>
        <row r="2303">
          <cell r="A2303" t="str">
            <v/>
          </cell>
          <cell r="B2303" t="str">
            <v/>
          </cell>
          <cell r="D2303" t="str">
            <v/>
          </cell>
          <cell r="F2303">
            <v>0</v>
          </cell>
          <cell r="G2303">
            <v>0</v>
          </cell>
        </row>
        <row r="2304">
          <cell r="A2304" t="str">
            <v/>
          </cell>
          <cell r="B2304" t="str">
            <v/>
          </cell>
          <cell r="D2304" t="str">
            <v/>
          </cell>
          <cell r="F2304">
            <v>0</v>
          </cell>
          <cell r="G2304">
            <v>0</v>
          </cell>
        </row>
        <row r="2305">
          <cell r="A2305" t="str">
            <v/>
          </cell>
          <cell r="B2305" t="str">
            <v/>
          </cell>
          <cell r="D2305" t="str">
            <v/>
          </cell>
          <cell r="F2305">
            <v>0</v>
          </cell>
          <cell r="G2305">
            <v>0</v>
          </cell>
        </row>
        <row r="2306">
          <cell r="A2306" t="str">
            <v/>
          </cell>
          <cell r="B2306" t="str">
            <v/>
          </cell>
          <cell r="D2306" t="str">
            <v/>
          </cell>
          <cell r="F2306">
            <v>0</v>
          </cell>
          <cell r="G2306">
            <v>0</v>
          </cell>
        </row>
        <row r="2307">
          <cell r="A2307" t="str">
            <v/>
          </cell>
          <cell r="B2307" t="str">
            <v/>
          </cell>
          <cell r="D2307" t="str">
            <v/>
          </cell>
          <cell r="F2307">
            <v>0</v>
          </cell>
          <cell r="G2307">
            <v>0</v>
          </cell>
        </row>
        <row r="2308">
          <cell r="A2308" t="str">
            <v/>
          </cell>
          <cell r="B2308" t="str">
            <v/>
          </cell>
          <cell r="D2308" t="str">
            <v/>
          </cell>
          <cell r="F2308">
            <v>0</v>
          </cell>
          <cell r="G2308">
            <v>0</v>
          </cell>
        </row>
        <row r="2309">
          <cell r="A2309" t="str">
            <v/>
          </cell>
          <cell r="B2309" t="str">
            <v/>
          </cell>
          <cell r="D2309" t="str">
            <v/>
          </cell>
          <cell r="F2309">
            <v>0</v>
          </cell>
          <cell r="G2309">
            <v>0</v>
          </cell>
        </row>
        <row r="2310">
          <cell r="A2310" t="str">
            <v/>
          </cell>
          <cell r="B2310" t="str">
            <v/>
          </cell>
          <cell r="D2310" t="str">
            <v/>
          </cell>
          <cell r="F2310">
            <v>0</v>
          </cell>
          <cell r="G2310">
            <v>0</v>
          </cell>
        </row>
        <row r="2311">
          <cell r="A2311" t="str">
            <v/>
          </cell>
          <cell r="B2311" t="str">
            <v/>
          </cell>
          <cell r="D2311" t="str">
            <v/>
          </cell>
          <cell r="F2311">
            <v>0</v>
          </cell>
          <cell r="G2311">
            <v>0</v>
          </cell>
        </row>
        <row r="2312">
          <cell r="F2312" t="str">
            <v>Total A</v>
          </cell>
          <cell r="G2312">
            <v>0</v>
          </cell>
        </row>
        <row r="2313">
          <cell r="A2313" t="str">
            <v>B - MANO DE OBRA</v>
          </cell>
        </row>
        <row r="2314">
          <cell r="A2314" t="str">
            <v/>
          </cell>
          <cell r="B2314" t="str">
            <v/>
          </cell>
          <cell r="D2314" t="str">
            <v/>
          </cell>
          <cell r="F2314">
            <v>0</v>
          </cell>
          <cell r="G2314">
            <v>0</v>
          </cell>
        </row>
        <row r="2315">
          <cell r="A2315" t="str">
            <v/>
          </cell>
          <cell r="B2315" t="str">
            <v/>
          </cell>
          <cell r="D2315" t="str">
            <v/>
          </cell>
          <cell r="F2315">
            <v>0</v>
          </cell>
          <cell r="G2315">
            <v>0</v>
          </cell>
        </row>
        <row r="2316">
          <cell r="A2316" t="str">
            <v/>
          </cell>
          <cell r="B2316" t="str">
            <v/>
          </cell>
          <cell r="D2316" t="str">
            <v/>
          </cell>
          <cell r="F2316">
            <v>0</v>
          </cell>
          <cell r="G2316">
            <v>0</v>
          </cell>
        </row>
        <row r="2317">
          <cell r="A2317" t="str">
            <v/>
          </cell>
          <cell r="B2317" t="str">
            <v/>
          </cell>
          <cell r="D2317" t="str">
            <v/>
          </cell>
          <cell r="F2317">
            <v>0</v>
          </cell>
          <cell r="G2317">
            <v>0</v>
          </cell>
        </row>
        <row r="2318">
          <cell r="A2318" t="str">
            <v/>
          </cell>
          <cell r="B2318" t="str">
            <v/>
          </cell>
          <cell r="D2318" t="str">
            <v/>
          </cell>
          <cell r="F2318">
            <v>0</v>
          </cell>
          <cell r="G2318">
            <v>0</v>
          </cell>
        </row>
        <row r="2319">
          <cell r="A2319" t="str">
            <v/>
          </cell>
          <cell r="B2319" t="str">
            <v/>
          </cell>
          <cell r="D2319" t="str">
            <v/>
          </cell>
          <cell r="F2319">
            <v>0</v>
          </cell>
          <cell r="G2319">
            <v>0</v>
          </cell>
        </row>
        <row r="2320">
          <cell r="A2320" t="str">
            <v/>
          </cell>
          <cell r="B2320" t="str">
            <v/>
          </cell>
          <cell r="D2320" t="str">
            <v/>
          </cell>
          <cell r="F2320">
            <v>0</v>
          </cell>
          <cell r="G2320">
            <v>0</v>
          </cell>
        </row>
        <row r="2321">
          <cell r="A2321" t="str">
            <v/>
          </cell>
          <cell r="B2321" t="str">
            <v/>
          </cell>
          <cell r="D2321" t="str">
            <v/>
          </cell>
          <cell r="F2321">
            <v>0</v>
          </cell>
          <cell r="G2321">
            <v>0</v>
          </cell>
        </row>
        <row r="2322">
          <cell r="F2322" t="str">
            <v>Total B</v>
          </cell>
          <cell r="G2322">
            <v>0</v>
          </cell>
        </row>
        <row r="2323">
          <cell r="A2323" t="str">
            <v>C - EQUIPOS</v>
          </cell>
        </row>
        <row r="2324">
          <cell r="A2324" t="str">
            <v/>
          </cell>
          <cell r="B2324" t="str">
            <v/>
          </cell>
          <cell r="D2324" t="str">
            <v/>
          </cell>
          <cell r="F2324">
            <v>0</v>
          </cell>
          <cell r="G2324">
            <v>0</v>
          </cell>
        </row>
        <row r="2325">
          <cell r="A2325" t="str">
            <v/>
          </cell>
          <cell r="B2325" t="str">
            <v/>
          </cell>
          <cell r="D2325" t="str">
            <v/>
          </cell>
          <cell r="F2325">
            <v>0</v>
          </cell>
          <cell r="G2325">
            <v>0</v>
          </cell>
        </row>
        <row r="2326">
          <cell r="A2326" t="str">
            <v/>
          </cell>
          <cell r="B2326" t="str">
            <v/>
          </cell>
          <cell r="D2326" t="str">
            <v/>
          </cell>
          <cell r="F2326">
            <v>0</v>
          </cell>
          <cell r="G2326">
            <v>0</v>
          </cell>
        </row>
        <row r="2327">
          <cell r="A2327" t="str">
            <v/>
          </cell>
          <cell r="B2327" t="str">
            <v/>
          </cell>
          <cell r="D2327" t="str">
            <v/>
          </cell>
          <cell r="F2327">
            <v>0</v>
          </cell>
          <cell r="G2327">
            <v>0</v>
          </cell>
        </row>
        <row r="2328">
          <cell r="A2328" t="str">
            <v/>
          </cell>
          <cell r="B2328" t="str">
            <v/>
          </cell>
          <cell r="D2328" t="str">
            <v/>
          </cell>
          <cell r="F2328">
            <v>0</v>
          </cell>
          <cell r="G2328">
            <v>0</v>
          </cell>
        </row>
        <row r="2329">
          <cell r="A2329" t="str">
            <v/>
          </cell>
          <cell r="B2329" t="str">
            <v/>
          </cell>
          <cell r="D2329" t="str">
            <v/>
          </cell>
          <cell r="F2329">
            <v>0</v>
          </cell>
          <cell r="G2329">
            <v>0</v>
          </cell>
        </row>
        <row r="2330">
          <cell r="A2330" t="str">
            <v/>
          </cell>
          <cell r="B2330" t="str">
            <v/>
          </cell>
          <cell r="D2330" t="str">
            <v/>
          </cell>
          <cell r="F2330">
            <v>0</v>
          </cell>
          <cell r="G2330">
            <v>0</v>
          </cell>
        </row>
        <row r="2331">
          <cell r="A2331" t="str">
            <v/>
          </cell>
          <cell r="B2331" t="str">
            <v/>
          </cell>
          <cell r="D2331" t="str">
            <v/>
          </cell>
          <cell r="F2331">
            <v>0</v>
          </cell>
          <cell r="G2331">
            <v>0</v>
          </cell>
        </row>
        <row r="2332">
          <cell r="A2332" t="str">
            <v/>
          </cell>
          <cell r="B2332" t="str">
            <v/>
          </cell>
          <cell r="D2332" t="str">
            <v/>
          </cell>
          <cell r="F2332">
            <v>0</v>
          </cell>
          <cell r="G2332">
            <v>0</v>
          </cell>
        </row>
        <row r="2333">
          <cell r="A2333" t="str">
            <v/>
          </cell>
          <cell r="B2333" t="str">
            <v/>
          </cell>
          <cell r="D2333" t="str">
            <v/>
          </cell>
          <cell r="F2333">
            <v>0</v>
          </cell>
          <cell r="G2333">
            <v>0</v>
          </cell>
        </row>
        <row r="2334">
          <cell r="F2334" t="str">
            <v>Total C</v>
          </cell>
          <cell r="G2334">
            <v>0</v>
          </cell>
        </row>
        <row r="2336">
          <cell r="A2336" t="str">
            <v/>
          </cell>
          <cell r="B2336" t="str">
            <v/>
          </cell>
          <cell r="D2336" t="str">
            <v>COSTO NETO</v>
          </cell>
          <cell r="F2336" t="str">
            <v>Total D=A+B+C</v>
          </cell>
          <cell r="G2336">
            <v>0</v>
          </cell>
        </row>
        <row r="2338">
          <cell r="A2338" t="str">
            <v>ANALISIS DE PRECIOS</v>
          </cell>
        </row>
        <row r="2339">
          <cell r="A2339" t="str">
            <v>COMITENTE:</v>
          </cell>
          <cell r="B2339" t="str">
            <v>INSTITUTO PROVINCIAL DE LA VIVIENDA</v>
          </cell>
        </row>
        <row r="2340">
          <cell r="A2340" t="str">
            <v>CONTRATISTA:</v>
          </cell>
          <cell r="B2340">
            <v>0</v>
          </cell>
        </row>
        <row r="2341">
          <cell r="A2341" t="str">
            <v>OBRA:</v>
          </cell>
          <cell r="B2341">
            <v>0</v>
          </cell>
          <cell r="F2341" t="str">
            <v>PRECIOS A:</v>
          </cell>
          <cell r="G2341">
            <v>0</v>
          </cell>
        </row>
        <row r="2342">
          <cell r="A2342" t="str">
            <v>UBICACIÓN:</v>
          </cell>
          <cell r="B2342">
            <v>0</v>
          </cell>
        </row>
        <row r="2343">
          <cell r="A2343" t="str">
            <v>RUBRO:</v>
          </cell>
          <cell r="C2343">
            <v>0</v>
          </cell>
        </row>
        <row r="2344">
          <cell r="A2344" t="str">
            <v>ITEM:</v>
          </cell>
          <cell r="B2344" t="str">
            <v/>
          </cell>
          <cell r="C2344" t="str">
            <v/>
          </cell>
          <cell r="F2344" t="str">
            <v>UNIDAD:</v>
          </cell>
          <cell r="G2344" t="str">
            <v/>
          </cell>
        </row>
        <row r="2346">
          <cell r="A2346" t="str">
            <v>DATOS REDETERMINACION</v>
          </cell>
          <cell r="C2346" t="str">
            <v>DESIGNACION</v>
          </cell>
          <cell r="D2346" t="str">
            <v>U</v>
          </cell>
          <cell r="E2346" t="str">
            <v>Cantidad</v>
          </cell>
          <cell r="F2346" t="str">
            <v>$ Unitarios</v>
          </cell>
          <cell r="G2346" t="str">
            <v>$ Parcial</v>
          </cell>
        </row>
        <row r="2347">
          <cell r="A2347" t="str">
            <v>CÓDIGO</v>
          </cell>
          <cell r="B2347" t="str">
            <v>DESCRIPCIÓN</v>
          </cell>
        </row>
        <row r="2348">
          <cell r="A2348" t="str">
            <v>A - MATERIALES</v>
          </cell>
        </row>
        <row r="2349">
          <cell r="A2349" t="str">
            <v/>
          </cell>
          <cell r="B2349" t="str">
            <v/>
          </cell>
          <cell r="D2349" t="str">
            <v/>
          </cell>
          <cell r="F2349">
            <v>0</v>
          </cell>
          <cell r="G2349">
            <v>0</v>
          </cell>
        </row>
        <row r="2350">
          <cell r="A2350" t="str">
            <v/>
          </cell>
          <cell r="B2350" t="str">
            <v/>
          </cell>
          <cell r="D2350" t="str">
            <v/>
          </cell>
          <cell r="F2350">
            <v>0</v>
          </cell>
          <cell r="G2350">
            <v>0</v>
          </cell>
        </row>
        <row r="2351">
          <cell r="A2351" t="str">
            <v/>
          </cell>
          <cell r="B2351" t="str">
            <v/>
          </cell>
          <cell r="D2351" t="str">
            <v/>
          </cell>
          <cell r="F2351">
            <v>0</v>
          </cell>
          <cell r="G2351">
            <v>0</v>
          </cell>
        </row>
        <row r="2352">
          <cell r="A2352" t="str">
            <v/>
          </cell>
          <cell r="B2352" t="str">
            <v/>
          </cell>
          <cell r="D2352" t="str">
            <v/>
          </cell>
          <cell r="F2352">
            <v>0</v>
          </cell>
          <cell r="G2352">
            <v>0</v>
          </cell>
        </row>
        <row r="2353">
          <cell r="A2353" t="str">
            <v/>
          </cell>
          <cell r="B2353" t="str">
            <v/>
          </cell>
          <cell r="D2353" t="str">
            <v/>
          </cell>
          <cell r="F2353">
            <v>0</v>
          </cell>
          <cell r="G2353">
            <v>0</v>
          </cell>
        </row>
        <row r="2354">
          <cell r="A2354" t="str">
            <v/>
          </cell>
          <cell r="B2354" t="str">
            <v/>
          </cell>
          <cell r="D2354" t="str">
            <v/>
          </cell>
          <cell r="F2354">
            <v>0</v>
          </cell>
          <cell r="G2354">
            <v>0</v>
          </cell>
        </row>
        <row r="2355">
          <cell r="A2355" t="str">
            <v/>
          </cell>
          <cell r="B2355" t="str">
            <v/>
          </cell>
          <cell r="D2355" t="str">
            <v/>
          </cell>
          <cell r="F2355">
            <v>0</v>
          </cell>
          <cell r="G2355">
            <v>0</v>
          </cell>
        </row>
        <row r="2356">
          <cell r="A2356" t="str">
            <v/>
          </cell>
          <cell r="B2356" t="str">
            <v/>
          </cell>
          <cell r="D2356" t="str">
            <v/>
          </cell>
          <cell r="F2356">
            <v>0</v>
          </cell>
          <cell r="G2356">
            <v>0</v>
          </cell>
        </row>
        <row r="2357">
          <cell r="A2357" t="str">
            <v/>
          </cell>
          <cell r="B2357" t="str">
            <v/>
          </cell>
          <cell r="D2357" t="str">
            <v/>
          </cell>
          <cell r="F2357">
            <v>0</v>
          </cell>
          <cell r="G2357">
            <v>0</v>
          </cell>
        </row>
        <row r="2358">
          <cell r="A2358" t="str">
            <v/>
          </cell>
          <cell r="B2358" t="str">
            <v/>
          </cell>
          <cell r="D2358" t="str">
            <v/>
          </cell>
          <cell r="F2358">
            <v>0</v>
          </cell>
          <cell r="G2358">
            <v>0</v>
          </cell>
        </row>
        <row r="2359">
          <cell r="A2359" t="str">
            <v/>
          </cell>
          <cell r="B2359" t="str">
            <v/>
          </cell>
          <cell r="D2359" t="str">
            <v/>
          </cell>
          <cell r="F2359">
            <v>0</v>
          </cell>
          <cell r="G2359">
            <v>0</v>
          </cell>
        </row>
        <row r="2360">
          <cell r="A2360" t="str">
            <v/>
          </cell>
          <cell r="B2360" t="str">
            <v/>
          </cell>
          <cell r="D2360" t="str">
            <v/>
          </cell>
          <cell r="F2360">
            <v>0</v>
          </cell>
          <cell r="G2360">
            <v>0</v>
          </cell>
        </row>
        <row r="2361">
          <cell r="A2361" t="str">
            <v/>
          </cell>
          <cell r="B2361" t="str">
            <v/>
          </cell>
          <cell r="D2361" t="str">
            <v/>
          </cell>
          <cell r="F2361">
            <v>0</v>
          </cell>
          <cell r="G2361">
            <v>0</v>
          </cell>
        </row>
        <row r="2362">
          <cell r="A2362" t="str">
            <v/>
          </cell>
          <cell r="B2362" t="str">
            <v/>
          </cell>
          <cell r="D2362" t="str">
            <v/>
          </cell>
          <cell r="F2362">
            <v>0</v>
          </cell>
          <cell r="G2362">
            <v>0</v>
          </cell>
        </row>
        <row r="2363">
          <cell r="A2363" t="str">
            <v/>
          </cell>
          <cell r="B2363" t="str">
            <v/>
          </cell>
          <cell r="D2363" t="str">
            <v/>
          </cell>
          <cell r="F2363">
            <v>0</v>
          </cell>
          <cell r="G2363">
            <v>0</v>
          </cell>
        </row>
        <row r="2364">
          <cell r="A2364" t="str">
            <v/>
          </cell>
          <cell r="B2364" t="str">
            <v/>
          </cell>
          <cell r="D2364" t="str">
            <v/>
          </cell>
          <cell r="F2364">
            <v>0</v>
          </cell>
          <cell r="G2364">
            <v>0</v>
          </cell>
        </row>
        <row r="2365">
          <cell r="A2365" t="str">
            <v/>
          </cell>
          <cell r="B2365" t="str">
            <v/>
          </cell>
          <cell r="D2365" t="str">
            <v/>
          </cell>
          <cell r="F2365">
            <v>0</v>
          </cell>
          <cell r="G2365">
            <v>0</v>
          </cell>
        </row>
        <row r="2366">
          <cell r="A2366" t="str">
            <v/>
          </cell>
          <cell r="B2366" t="str">
            <v/>
          </cell>
          <cell r="D2366" t="str">
            <v/>
          </cell>
          <cell r="F2366">
            <v>0</v>
          </cell>
          <cell r="G2366">
            <v>0</v>
          </cell>
        </row>
        <row r="2367">
          <cell r="A2367" t="str">
            <v/>
          </cell>
          <cell r="B2367" t="str">
            <v/>
          </cell>
          <cell r="D2367" t="str">
            <v/>
          </cell>
          <cell r="F2367">
            <v>0</v>
          </cell>
          <cell r="G2367">
            <v>0</v>
          </cell>
        </row>
        <row r="2368">
          <cell r="A2368" t="str">
            <v/>
          </cell>
          <cell r="B2368" t="str">
            <v/>
          </cell>
          <cell r="D2368" t="str">
            <v/>
          </cell>
          <cell r="F2368">
            <v>0</v>
          </cell>
          <cell r="G2368">
            <v>0</v>
          </cell>
        </row>
        <row r="2369">
          <cell r="F2369" t="str">
            <v>Total A</v>
          </cell>
          <cell r="G2369">
            <v>0</v>
          </cell>
        </row>
        <row r="2370">
          <cell r="A2370" t="str">
            <v>B - MANO DE OBRA</v>
          </cell>
        </row>
        <row r="2371">
          <cell r="A2371" t="str">
            <v/>
          </cell>
          <cell r="B2371" t="str">
            <v/>
          </cell>
          <cell r="D2371" t="str">
            <v/>
          </cell>
          <cell r="F2371">
            <v>0</v>
          </cell>
          <cell r="G2371">
            <v>0</v>
          </cell>
        </row>
        <row r="2372">
          <cell r="A2372" t="str">
            <v/>
          </cell>
          <cell r="B2372" t="str">
            <v/>
          </cell>
          <cell r="D2372" t="str">
            <v/>
          </cell>
          <cell r="F2372">
            <v>0</v>
          </cell>
          <cell r="G2372">
            <v>0</v>
          </cell>
        </row>
        <row r="2373">
          <cell r="A2373" t="str">
            <v/>
          </cell>
          <cell r="B2373" t="str">
            <v/>
          </cell>
          <cell r="D2373" t="str">
            <v/>
          </cell>
          <cell r="F2373">
            <v>0</v>
          </cell>
          <cell r="G2373">
            <v>0</v>
          </cell>
        </row>
        <row r="2374">
          <cell r="A2374" t="str">
            <v/>
          </cell>
          <cell r="B2374" t="str">
            <v/>
          </cell>
          <cell r="D2374" t="str">
            <v/>
          </cell>
          <cell r="F2374">
            <v>0</v>
          </cell>
          <cell r="G2374">
            <v>0</v>
          </cell>
        </row>
        <row r="2375">
          <cell r="A2375" t="str">
            <v/>
          </cell>
          <cell r="B2375" t="str">
            <v/>
          </cell>
          <cell r="D2375" t="str">
            <v/>
          </cell>
          <cell r="F2375">
            <v>0</v>
          </cell>
          <cell r="G2375">
            <v>0</v>
          </cell>
        </row>
        <row r="2376">
          <cell r="A2376" t="str">
            <v/>
          </cell>
          <cell r="B2376" t="str">
            <v/>
          </cell>
          <cell r="D2376" t="str">
            <v/>
          </cell>
          <cell r="F2376">
            <v>0</v>
          </cell>
          <cell r="G2376">
            <v>0</v>
          </cell>
        </row>
        <row r="2377">
          <cell r="A2377" t="str">
            <v/>
          </cell>
          <cell r="B2377" t="str">
            <v/>
          </cell>
          <cell r="D2377" t="str">
            <v/>
          </cell>
          <cell r="F2377">
            <v>0</v>
          </cell>
          <cell r="G2377">
            <v>0</v>
          </cell>
        </row>
        <row r="2378">
          <cell r="A2378" t="str">
            <v/>
          </cell>
          <cell r="B2378" t="str">
            <v/>
          </cell>
          <cell r="D2378" t="str">
            <v/>
          </cell>
          <cell r="F2378">
            <v>0</v>
          </cell>
          <cell r="G2378">
            <v>0</v>
          </cell>
        </row>
        <row r="2379">
          <cell r="F2379" t="str">
            <v>Total B</v>
          </cell>
          <cell r="G2379">
            <v>0</v>
          </cell>
        </row>
        <row r="2380">
          <cell r="A2380" t="str">
            <v>C - EQUIPOS</v>
          </cell>
        </row>
        <row r="2381">
          <cell r="A2381" t="str">
            <v/>
          </cell>
          <cell r="B2381" t="str">
            <v/>
          </cell>
          <cell r="D2381" t="str">
            <v/>
          </cell>
          <cell r="F2381">
            <v>0</v>
          </cell>
          <cell r="G2381">
            <v>0</v>
          </cell>
        </row>
        <row r="2382">
          <cell r="A2382" t="str">
            <v/>
          </cell>
          <cell r="B2382" t="str">
            <v/>
          </cell>
          <cell r="D2382" t="str">
            <v/>
          </cell>
          <cell r="F2382">
            <v>0</v>
          </cell>
          <cell r="G2382">
            <v>0</v>
          </cell>
        </row>
        <row r="2383">
          <cell r="A2383" t="str">
            <v/>
          </cell>
          <cell r="B2383" t="str">
            <v/>
          </cell>
          <cell r="D2383" t="str">
            <v/>
          </cell>
          <cell r="F2383">
            <v>0</v>
          </cell>
          <cell r="G2383">
            <v>0</v>
          </cell>
        </row>
        <row r="2384">
          <cell r="A2384" t="str">
            <v/>
          </cell>
          <cell r="B2384" t="str">
            <v/>
          </cell>
          <cell r="D2384" t="str">
            <v/>
          </cell>
          <cell r="F2384">
            <v>0</v>
          </cell>
          <cell r="G2384">
            <v>0</v>
          </cell>
        </row>
        <row r="2385">
          <cell r="A2385" t="str">
            <v/>
          </cell>
          <cell r="B2385" t="str">
            <v/>
          </cell>
          <cell r="D2385" t="str">
            <v/>
          </cell>
          <cell r="F2385">
            <v>0</v>
          </cell>
          <cell r="G2385">
            <v>0</v>
          </cell>
        </row>
        <row r="2386">
          <cell r="A2386" t="str">
            <v/>
          </cell>
          <cell r="B2386" t="str">
            <v/>
          </cell>
          <cell r="D2386" t="str">
            <v/>
          </cell>
          <cell r="F2386">
            <v>0</v>
          </cell>
          <cell r="G2386">
            <v>0</v>
          </cell>
        </row>
        <row r="2387">
          <cell r="A2387" t="str">
            <v/>
          </cell>
          <cell r="B2387" t="str">
            <v/>
          </cell>
          <cell r="D2387" t="str">
            <v/>
          </cell>
          <cell r="F2387">
            <v>0</v>
          </cell>
          <cell r="G2387">
            <v>0</v>
          </cell>
        </row>
        <row r="2388">
          <cell r="A2388" t="str">
            <v/>
          </cell>
          <cell r="B2388" t="str">
            <v/>
          </cell>
          <cell r="D2388" t="str">
            <v/>
          </cell>
          <cell r="F2388">
            <v>0</v>
          </cell>
          <cell r="G2388">
            <v>0</v>
          </cell>
        </row>
        <row r="2389">
          <cell r="A2389" t="str">
            <v/>
          </cell>
          <cell r="B2389" t="str">
            <v/>
          </cell>
          <cell r="D2389" t="str">
            <v/>
          </cell>
          <cell r="F2389">
            <v>0</v>
          </cell>
          <cell r="G2389">
            <v>0</v>
          </cell>
        </row>
        <row r="2390">
          <cell r="A2390" t="str">
            <v/>
          </cell>
          <cell r="B2390" t="str">
            <v/>
          </cell>
          <cell r="D2390" t="str">
            <v/>
          </cell>
          <cell r="F2390">
            <v>0</v>
          </cell>
          <cell r="G2390">
            <v>0</v>
          </cell>
        </row>
        <row r="2391">
          <cell r="F2391" t="str">
            <v>Total C</v>
          </cell>
          <cell r="G2391">
            <v>0</v>
          </cell>
        </row>
        <row r="2393">
          <cell r="A2393" t="str">
            <v/>
          </cell>
          <cell r="B2393" t="str">
            <v/>
          </cell>
          <cell r="D2393" t="str">
            <v>COSTO NETO</v>
          </cell>
          <cell r="F2393" t="str">
            <v>Total D=A+B+C</v>
          </cell>
          <cell r="G2393">
            <v>0</v>
          </cell>
        </row>
        <row r="2395">
          <cell r="A2395" t="str">
            <v>ANALISIS DE PRECIOS</v>
          </cell>
        </row>
        <row r="2396">
          <cell r="A2396" t="str">
            <v>COMITENTE:</v>
          </cell>
          <cell r="B2396" t="str">
            <v>INSTITUTO PROVINCIAL DE LA VIVIENDA</v>
          </cell>
        </row>
        <row r="2397">
          <cell r="A2397" t="str">
            <v>CONTRATISTA:</v>
          </cell>
          <cell r="B2397">
            <v>0</v>
          </cell>
        </row>
        <row r="2398">
          <cell r="A2398" t="str">
            <v>OBRA:</v>
          </cell>
          <cell r="B2398">
            <v>0</v>
          </cell>
          <cell r="F2398" t="str">
            <v>PRECIOS A:</v>
          </cell>
          <cell r="G2398">
            <v>0</v>
          </cell>
        </row>
        <row r="2399">
          <cell r="A2399" t="str">
            <v>UBICACIÓN:</v>
          </cell>
          <cell r="B2399">
            <v>0</v>
          </cell>
        </row>
        <row r="2400">
          <cell r="A2400" t="str">
            <v>RUBRO:</v>
          </cell>
          <cell r="C2400">
            <v>0</v>
          </cell>
        </row>
        <row r="2401">
          <cell r="A2401" t="str">
            <v>ITEM:</v>
          </cell>
          <cell r="B2401" t="str">
            <v/>
          </cell>
          <cell r="C2401" t="str">
            <v/>
          </cell>
          <cell r="F2401" t="str">
            <v>UNIDAD:</v>
          </cell>
          <cell r="G2401" t="str">
            <v/>
          </cell>
        </row>
        <row r="2403">
          <cell r="A2403" t="str">
            <v>DATOS REDETERMINACION</v>
          </cell>
          <cell r="C2403" t="str">
            <v>DESIGNACION</v>
          </cell>
          <cell r="D2403" t="str">
            <v>U</v>
          </cell>
          <cell r="E2403" t="str">
            <v>Cantidad</v>
          </cell>
          <cell r="F2403" t="str">
            <v>$ Unitarios</v>
          </cell>
          <cell r="G2403" t="str">
            <v>$ Parcial</v>
          </cell>
        </row>
        <row r="2404">
          <cell r="A2404" t="str">
            <v>CÓDIGO</v>
          </cell>
          <cell r="B2404" t="str">
            <v>DESCRIPCIÓN</v>
          </cell>
        </row>
        <row r="2405">
          <cell r="A2405" t="str">
            <v>A - MATERIALES</v>
          </cell>
        </row>
        <row r="2406">
          <cell r="A2406" t="str">
            <v/>
          </cell>
          <cell r="B2406" t="str">
            <v/>
          </cell>
          <cell r="D2406" t="str">
            <v/>
          </cell>
          <cell r="F2406">
            <v>0</v>
          </cell>
          <cell r="G2406">
            <v>0</v>
          </cell>
        </row>
        <row r="2407">
          <cell r="A2407" t="str">
            <v/>
          </cell>
          <cell r="B2407" t="str">
            <v/>
          </cell>
          <cell r="D2407" t="str">
            <v/>
          </cell>
          <cell r="F2407">
            <v>0</v>
          </cell>
          <cell r="G2407">
            <v>0</v>
          </cell>
        </row>
        <row r="2408">
          <cell r="A2408" t="str">
            <v/>
          </cell>
          <cell r="B2408" t="str">
            <v/>
          </cell>
          <cell r="D2408" t="str">
            <v/>
          </cell>
          <cell r="F2408">
            <v>0</v>
          </cell>
          <cell r="G2408">
            <v>0</v>
          </cell>
        </row>
        <row r="2409">
          <cell r="A2409" t="str">
            <v/>
          </cell>
          <cell r="B2409" t="str">
            <v/>
          </cell>
          <cell r="D2409" t="str">
            <v/>
          </cell>
          <cell r="F2409">
            <v>0</v>
          </cell>
          <cell r="G2409">
            <v>0</v>
          </cell>
        </row>
        <row r="2410">
          <cell r="A2410" t="str">
            <v/>
          </cell>
          <cell r="B2410" t="str">
            <v/>
          </cell>
          <cell r="D2410" t="str">
            <v/>
          </cell>
          <cell r="F2410">
            <v>0</v>
          </cell>
          <cell r="G2410">
            <v>0</v>
          </cell>
        </row>
        <row r="2411">
          <cell r="A2411" t="str">
            <v/>
          </cell>
          <cell r="B2411" t="str">
            <v/>
          </cell>
          <cell r="D2411" t="str">
            <v/>
          </cell>
          <cell r="F2411">
            <v>0</v>
          </cell>
          <cell r="G2411">
            <v>0</v>
          </cell>
        </row>
        <row r="2412">
          <cell r="A2412" t="str">
            <v/>
          </cell>
          <cell r="B2412" t="str">
            <v/>
          </cell>
          <cell r="D2412" t="str">
            <v/>
          </cell>
          <cell r="F2412">
            <v>0</v>
          </cell>
          <cell r="G2412">
            <v>0</v>
          </cell>
        </row>
        <row r="2413">
          <cell r="A2413" t="str">
            <v/>
          </cell>
          <cell r="B2413" t="str">
            <v/>
          </cell>
          <cell r="D2413" t="str">
            <v/>
          </cell>
          <cell r="F2413">
            <v>0</v>
          </cell>
          <cell r="G2413">
            <v>0</v>
          </cell>
        </row>
        <row r="2414">
          <cell r="A2414" t="str">
            <v/>
          </cell>
          <cell r="B2414" t="str">
            <v/>
          </cell>
          <cell r="D2414" t="str">
            <v/>
          </cell>
          <cell r="F2414">
            <v>0</v>
          </cell>
          <cell r="G2414">
            <v>0</v>
          </cell>
        </row>
        <row r="2415">
          <cell r="A2415" t="str">
            <v/>
          </cell>
          <cell r="B2415" t="str">
            <v/>
          </cell>
          <cell r="D2415" t="str">
            <v/>
          </cell>
          <cell r="F2415">
            <v>0</v>
          </cell>
          <cell r="G2415">
            <v>0</v>
          </cell>
        </row>
        <row r="2416">
          <cell r="A2416" t="str">
            <v/>
          </cell>
          <cell r="B2416" t="str">
            <v/>
          </cell>
          <cell r="D2416" t="str">
            <v/>
          </cell>
          <cell r="F2416">
            <v>0</v>
          </cell>
          <cell r="G2416">
            <v>0</v>
          </cell>
        </row>
        <row r="2417">
          <cell r="A2417" t="str">
            <v/>
          </cell>
          <cell r="B2417" t="str">
            <v/>
          </cell>
          <cell r="D2417" t="str">
            <v/>
          </cell>
          <cell r="F2417">
            <v>0</v>
          </cell>
          <cell r="G2417">
            <v>0</v>
          </cell>
        </row>
        <row r="2418">
          <cell r="A2418" t="str">
            <v/>
          </cell>
          <cell r="B2418" t="str">
            <v/>
          </cell>
          <cell r="D2418" t="str">
            <v/>
          </cell>
          <cell r="F2418">
            <v>0</v>
          </cell>
          <cell r="G2418">
            <v>0</v>
          </cell>
        </row>
        <row r="2419">
          <cell r="A2419" t="str">
            <v/>
          </cell>
          <cell r="B2419" t="str">
            <v/>
          </cell>
          <cell r="D2419" t="str">
            <v/>
          </cell>
          <cell r="F2419">
            <v>0</v>
          </cell>
          <cell r="G2419">
            <v>0</v>
          </cell>
        </row>
        <row r="2420">
          <cell r="A2420" t="str">
            <v/>
          </cell>
          <cell r="B2420" t="str">
            <v/>
          </cell>
          <cell r="D2420" t="str">
            <v/>
          </cell>
          <cell r="F2420">
            <v>0</v>
          </cell>
          <cell r="G2420">
            <v>0</v>
          </cell>
        </row>
        <row r="2421">
          <cell r="A2421" t="str">
            <v/>
          </cell>
          <cell r="B2421" t="str">
            <v/>
          </cell>
          <cell r="D2421" t="str">
            <v/>
          </cell>
          <cell r="F2421">
            <v>0</v>
          </cell>
          <cell r="G2421">
            <v>0</v>
          </cell>
        </row>
        <row r="2422">
          <cell r="A2422" t="str">
            <v/>
          </cell>
          <cell r="B2422" t="str">
            <v/>
          </cell>
          <cell r="D2422" t="str">
            <v/>
          </cell>
          <cell r="F2422">
            <v>0</v>
          </cell>
          <cell r="G2422">
            <v>0</v>
          </cell>
        </row>
        <row r="2423">
          <cell r="A2423" t="str">
            <v/>
          </cell>
          <cell r="B2423" t="str">
            <v/>
          </cell>
          <cell r="D2423" t="str">
            <v/>
          </cell>
          <cell r="F2423">
            <v>0</v>
          </cell>
          <cell r="G2423">
            <v>0</v>
          </cell>
        </row>
        <row r="2424">
          <cell r="A2424" t="str">
            <v/>
          </cell>
          <cell r="B2424" t="str">
            <v/>
          </cell>
          <cell r="D2424" t="str">
            <v/>
          </cell>
          <cell r="F2424">
            <v>0</v>
          </cell>
          <cell r="G2424">
            <v>0</v>
          </cell>
        </row>
        <row r="2425">
          <cell r="A2425" t="str">
            <v/>
          </cell>
          <cell r="B2425" t="str">
            <v/>
          </cell>
          <cell r="D2425" t="str">
            <v/>
          </cell>
          <cell r="F2425">
            <v>0</v>
          </cell>
          <cell r="G2425">
            <v>0</v>
          </cell>
        </row>
        <row r="2426">
          <cell r="F2426" t="str">
            <v>Total A</v>
          </cell>
          <cell r="G2426">
            <v>0</v>
          </cell>
        </row>
        <row r="2427">
          <cell r="A2427" t="str">
            <v>B - MANO DE OBRA</v>
          </cell>
        </row>
        <row r="2428">
          <cell r="A2428" t="str">
            <v/>
          </cell>
          <cell r="B2428" t="str">
            <v/>
          </cell>
          <cell r="D2428" t="str">
            <v/>
          </cell>
          <cell r="F2428">
            <v>0</v>
          </cell>
          <cell r="G2428">
            <v>0</v>
          </cell>
        </row>
        <row r="2429">
          <cell r="A2429" t="str">
            <v/>
          </cell>
          <cell r="B2429" t="str">
            <v/>
          </cell>
          <cell r="D2429" t="str">
            <v/>
          </cell>
          <cell r="F2429">
            <v>0</v>
          </cell>
          <cell r="G2429">
            <v>0</v>
          </cell>
        </row>
        <row r="2430">
          <cell r="A2430" t="str">
            <v/>
          </cell>
          <cell r="B2430" t="str">
            <v/>
          </cell>
          <cell r="D2430" t="str">
            <v/>
          </cell>
          <cell r="F2430">
            <v>0</v>
          </cell>
          <cell r="G2430">
            <v>0</v>
          </cell>
        </row>
        <row r="2431">
          <cell r="A2431" t="str">
            <v/>
          </cell>
          <cell r="B2431" t="str">
            <v/>
          </cell>
          <cell r="D2431" t="str">
            <v/>
          </cell>
          <cell r="F2431">
            <v>0</v>
          </cell>
          <cell r="G2431">
            <v>0</v>
          </cell>
        </row>
        <row r="2432">
          <cell r="A2432" t="str">
            <v/>
          </cell>
          <cell r="B2432" t="str">
            <v/>
          </cell>
          <cell r="D2432" t="str">
            <v/>
          </cell>
          <cell r="F2432">
            <v>0</v>
          </cell>
          <cell r="G2432">
            <v>0</v>
          </cell>
        </row>
        <row r="2433">
          <cell r="A2433" t="str">
            <v/>
          </cell>
          <cell r="B2433" t="str">
            <v/>
          </cell>
          <cell r="D2433" t="str">
            <v/>
          </cell>
          <cell r="F2433">
            <v>0</v>
          </cell>
          <cell r="G2433">
            <v>0</v>
          </cell>
        </row>
        <row r="2434">
          <cell r="A2434" t="str">
            <v/>
          </cell>
          <cell r="B2434" t="str">
            <v/>
          </cell>
          <cell r="D2434" t="str">
            <v/>
          </cell>
          <cell r="F2434">
            <v>0</v>
          </cell>
          <cell r="G2434">
            <v>0</v>
          </cell>
        </row>
        <row r="2435">
          <cell r="A2435" t="str">
            <v/>
          </cell>
          <cell r="B2435" t="str">
            <v/>
          </cell>
          <cell r="D2435" t="str">
            <v/>
          </cell>
          <cell r="F2435">
            <v>0</v>
          </cell>
          <cell r="G2435">
            <v>0</v>
          </cell>
        </row>
        <row r="2436">
          <cell r="F2436" t="str">
            <v>Total B</v>
          </cell>
          <cell r="G2436">
            <v>0</v>
          </cell>
        </row>
        <row r="2437">
          <cell r="A2437" t="str">
            <v>C - EQUIPOS</v>
          </cell>
        </row>
        <row r="2438">
          <cell r="A2438" t="str">
            <v/>
          </cell>
          <cell r="B2438" t="str">
            <v/>
          </cell>
          <cell r="D2438" t="str">
            <v/>
          </cell>
          <cell r="F2438">
            <v>0</v>
          </cell>
          <cell r="G2438">
            <v>0</v>
          </cell>
        </row>
        <row r="2439">
          <cell r="A2439" t="str">
            <v/>
          </cell>
          <cell r="B2439" t="str">
            <v/>
          </cell>
          <cell r="D2439" t="str">
            <v/>
          </cell>
          <cell r="F2439">
            <v>0</v>
          </cell>
          <cell r="G2439">
            <v>0</v>
          </cell>
        </row>
        <row r="2440">
          <cell r="A2440" t="str">
            <v/>
          </cell>
          <cell r="B2440" t="str">
            <v/>
          </cell>
          <cell r="D2440" t="str">
            <v/>
          </cell>
          <cell r="F2440">
            <v>0</v>
          </cell>
          <cell r="G2440">
            <v>0</v>
          </cell>
        </row>
        <row r="2441">
          <cell r="A2441" t="str">
            <v/>
          </cell>
          <cell r="B2441" t="str">
            <v/>
          </cell>
          <cell r="D2441" t="str">
            <v/>
          </cell>
          <cell r="F2441">
            <v>0</v>
          </cell>
          <cell r="G2441">
            <v>0</v>
          </cell>
        </row>
        <row r="2442">
          <cell r="A2442" t="str">
            <v/>
          </cell>
          <cell r="B2442" t="str">
            <v/>
          </cell>
          <cell r="D2442" t="str">
            <v/>
          </cell>
          <cell r="F2442">
            <v>0</v>
          </cell>
          <cell r="G2442">
            <v>0</v>
          </cell>
        </row>
        <row r="2443">
          <cell r="A2443" t="str">
            <v/>
          </cell>
          <cell r="B2443" t="str">
            <v/>
          </cell>
          <cell r="D2443" t="str">
            <v/>
          </cell>
          <cell r="F2443">
            <v>0</v>
          </cell>
          <cell r="G2443">
            <v>0</v>
          </cell>
        </row>
        <row r="2444">
          <cell r="A2444" t="str">
            <v/>
          </cell>
          <cell r="B2444" t="str">
            <v/>
          </cell>
          <cell r="D2444" t="str">
            <v/>
          </cell>
          <cell r="F2444">
            <v>0</v>
          </cell>
          <cell r="G2444">
            <v>0</v>
          </cell>
        </row>
        <row r="2445">
          <cell r="A2445" t="str">
            <v/>
          </cell>
          <cell r="B2445" t="str">
            <v/>
          </cell>
          <cell r="D2445" t="str">
            <v/>
          </cell>
          <cell r="F2445">
            <v>0</v>
          </cell>
          <cell r="G2445">
            <v>0</v>
          </cell>
        </row>
        <row r="2446">
          <cell r="A2446" t="str">
            <v/>
          </cell>
          <cell r="B2446" t="str">
            <v/>
          </cell>
          <cell r="D2446" t="str">
            <v/>
          </cell>
          <cell r="F2446">
            <v>0</v>
          </cell>
          <cell r="G2446">
            <v>0</v>
          </cell>
        </row>
        <row r="2447">
          <cell r="A2447" t="str">
            <v/>
          </cell>
          <cell r="B2447" t="str">
            <v/>
          </cell>
          <cell r="D2447" t="str">
            <v/>
          </cell>
          <cell r="F2447">
            <v>0</v>
          </cell>
          <cell r="G2447">
            <v>0</v>
          </cell>
        </row>
        <row r="2448">
          <cell r="F2448" t="str">
            <v>Total C</v>
          </cell>
          <cell r="G2448">
            <v>0</v>
          </cell>
        </row>
        <row r="2450">
          <cell r="A2450" t="str">
            <v/>
          </cell>
          <cell r="B2450" t="str">
            <v/>
          </cell>
          <cell r="D2450" t="str">
            <v>COSTO NETO</v>
          </cell>
          <cell r="F2450" t="str">
            <v>Total D=A+B+C</v>
          </cell>
          <cell r="G2450">
            <v>0</v>
          </cell>
        </row>
        <row r="2452">
          <cell r="A2452" t="str">
            <v>ANALISIS DE PRECIOS</v>
          </cell>
        </row>
        <row r="2453">
          <cell r="A2453" t="str">
            <v>COMITENTE:</v>
          </cell>
          <cell r="B2453" t="str">
            <v>INSTITUTO PROVINCIAL DE LA VIVIENDA</v>
          </cell>
        </row>
        <row r="2454">
          <cell r="A2454" t="str">
            <v>CONTRATISTA:</v>
          </cell>
          <cell r="B2454">
            <v>0</v>
          </cell>
        </row>
        <row r="2455">
          <cell r="A2455" t="str">
            <v>OBRA:</v>
          </cell>
          <cell r="B2455">
            <v>0</v>
          </cell>
          <cell r="F2455" t="str">
            <v>PRECIOS A:</v>
          </cell>
          <cell r="G2455">
            <v>0</v>
          </cell>
        </row>
        <row r="2456">
          <cell r="A2456" t="str">
            <v>UBICACIÓN:</v>
          </cell>
          <cell r="B2456">
            <v>0</v>
          </cell>
        </row>
        <row r="2457">
          <cell r="A2457" t="str">
            <v>RUBRO:</v>
          </cell>
          <cell r="C2457">
            <v>0</v>
          </cell>
        </row>
        <row r="2458">
          <cell r="A2458" t="str">
            <v>ITEM:</v>
          </cell>
          <cell r="B2458" t="str">
            <v/>
          </cell>
          <cell r="C2458" t="str">
            <v/>
          </cell>
          <cell r="F2458" t="str">
            <v>UNIDAD:</v>
          </cell>
          <cell r="G2458" t="str">
            <v/>
          </cell>
        </row>
        <row r="2460">
          <cell r="A2460" t="str">
            <v>DATOS REDETERMINACION</v>
          </cell>
          <cell r="C2460" t="str">
            <v>DESIGNACION</v>
          </cell>
          <cell r="D2460" t="str">
            <v>U</v>
          </cell>
          <cell r="E2460" t="str">
            <v>Cantidad</v>
          </cell>
          <cell r="F2460" t="str">
            <v>$ Unitarios</v>
          </cell>
          <cell r="G2460" t="str">
            <v>$ Parcial</v>
          </cell>
        </row>
        <row r="2461">
          <cell r="A2461" t="str">
            <v>CÓDIGO</v>
          </cell>
          <cell r="B2461" t="str">
            <v>DESCRIPCIÓN</v>
          </cell>
        </row>
        <row r="2462">
          <cell r="A2462" t="str">
            <v>A - MATERIALES</v>
          </cell>
        </row>
        <row r="2463">
          <cell r="A2463" t="str">
            <v/>
          </cell>
          <cell r="B2463" t="str">
            <v/>
          </cell>
          <cell r="D2463" t="str">
            <v/>
          </cell>
          <cell r="F2463">
            <v>0</v>
          </cell>
          <cell r="G2463">
            <v>0</v>
          </cell>
        </row>
        <row r="2464">
          <cell r="A2464" t="str">
            <v/>
          </cell>
          <cell r="B2464" t="str">
            <v/>
          </cell>
          <cell r="D2464" t="str">
            <v/>
          </cell>
          <cell r="F2464">
            <v>0</v>
          </cell>
          <cell r="G2464">
            <v>0</v>
          </cell>
        </row>
        <row r="2465">
          <cell r="A2465" t="str">
            <v/>
          </cell>
          <cell r="B2465" t="str">
            <v/>
          </cell>
          <cell r="D2465" t="str">
            <v/>
          </cell>
          <cell r="F2465">
            <v>0</v>
          </cell>
          <cell r="G2465">
            <v>0</v>
          </cell>
        </row>
        <row r="2466">
          <cell r="A2466" t="str">
            <v/>
          </cell>
          <cell r="B2466" t="str">
            <v/>
          </cell>
          <cell r="D2466" t="str">
            <v/>
          </cell>
          <cell r="F2466">
            <v>0</v>
          </cell>
          <cell r="G2466">
            <v>0</v>
          </cell>
        </row>
        <row r="2467">
          <cell r="A2467" t="str">
            <v/>
          </cell>
          <cell r="B2467" t="str">
            <v/>
          </cell>
          <cell r="D2467" t="str">
            <v/>
          </cell>
          <cell r="F2467">
            <v>0</v>
          </cell>
          <cell r="G2467">
            <v>0</v>
          </cell>
        </row>
        <row r="2468">
          <cell r="A2468" t="str">
            <v/>
          </cell>
          <cell r="B2468" t="str">
            <v/>
          </cell>
          <cell r="D2468" t="str">
            <v/>
          </cell>
          <cell r="F2468">
            <v>0</v>
          </cell>
          <cell r="G2468">
            <v>0</v>
          </cell>
        </row>
        <row r="2469">
          <cell r="A2469" t="str">
            <v/>
          </cell>
          <cell r="B2469" t="str">
            <v/>
          </cell>
          <cell r="D2469" t="str">
            <v/>
          </cell>
          <cell r="F2469">
            <v>0</v>
          </cell>
          <cell r="G2469">
            <v>0</v>
          </cell>
        </row>
        <row r="2470">
          <cell r="A2470" t="str">
            <v/>
          </cell>
          <cell r="B2470" t="str">
            <v/>
          </cell>
          <cell r="D2470" t="str">
            <v/>
          </cell>
          <cell r="F2470">
            <v>0</v>
          </cell>
          <cell r="G2470">
            <v>0</v>
          </cell>
        </row>
        <row r="2471">
          <cell r="A2471" t="str">
            <v/>
          </cell>
          <cell r="B2471" t="str">
            <v/>
          </cell>
          <cell r="D2471" t="str">
            <v/>
          </cell>
          <cell r="F2471">
            <v>0</v>
          </cell>
          <cell r="G2471">
            <v>0</v>
          </cell>
        </row>
        <row r="2472">
          <cell r="A2472" t="str">
            <v/>
          </cell>
          <cell r="B2472" t="str">
            <v/>
          </cell>
          <cell r="D2472" t="str">
            <v/>
          </cell>
          <cell r="F2472">
            <v>0</v>
          </cell>
          <cell r="G2472">
            <v>0</v>
          </cell>
        </row>
        <row r="2473">
          <cell r="A2473" t="str">
            <v/>
          </cell>
          <cell r="B2473" t="str">
            <v/>
          </cell>
          <cell r="D2473" t="str">
            <v/>
          </cell>
          <cell r="F2473">
            <v>0</v>
          </cell>
          <cell r="G2473">
            <v>0</v>
          </cell>
        </row>
        <row r="2474">
          <cell r="A2474" t="str">
            <v/>
          </cell>
          <cell r="B2474" t="str">
            <v/>
          </cell>
          <cell r="D2474" t="str">
            <v/>
          </cell>
          <cell r="F2474">
            <v>0</v>
          </cell>
          <cell r="G2474">
            <v>0</v>
          </cell>
        </row>
        <row r="2475">
          <cell r="A2475" t="str">
            <v/>
          </cell>
          <cell r="B2475" t="str">
            <v/>
          </cell>
          <cell r="D2475" t="str">
            <v/>
          </cell>
          <cell r="F2475">
            <v>0</v>
          </cell>
          <cell r="G2475">
            <v>0</v>
          </cell>
        </row>
        <row r="2476">
          <cell r="A2476" t="str">
            <v/>
          </cell>
          <cell r="B2476" t="str">
            <v/>
          </cell>
          <cell r="D2476" t="str">
            <v/>
          </cell>
          <cell r="F2476">
            <v>0</v>
          </cell>
          <cell r="G2476">
            <v>0</v>
          </cell>
        </row>
        <row r="2477">
          <cell r="A2477" t="str">
            <v/>
          </cell>
          <cell r="B2477" t="str">
            <v/>
          </cell>
          <cell r="D2477" t="str">
            <v/>
          </cell>
          <cell r="F2477">
            <v>0</v>
          </cell>
          <cell r="G2477">
            <v>0</v>
          </cell>
        </row>
        <row r="2478">
          <cell r="A2478" t="str">
            <v/>
          </cell>
          <cell r="B2478" t="str">
            <v/>
          </cell>
          <cell r="D2478" t="str">
            <v/>
          </cell>
          <cell r="F2478">
            <v>0</v>
          </cell>
          <cell r="G2478">
            <v>0</v>
          </cell>
        </row>
        <row r="2479">
          <cell r="A2479" t="str">
            <v/>
          </cell>
          <cell r="B2479" t="str">
            <v/>
          </cell>
          <cell r="D2479" t="str">
            <v/>
          </cell>
          <cell r="F2479">
            <v>0</v>
          </cell>
          <cell r="G2479">
            <v>0</v>
          </cell>
        </row>
        <row r="2480">
          <cell r="A2480" t="str">
            <v/>
          </cell>
          <cell r="B2480" t="str">
            <v/>
          </cell>
          <cell r="D2480" t="str">
            <v/>
          </cell>
          <cell r="F2480">
            <v>0</v>
          </cell>
          <cell r="G2480">
            <v>0</v>
          </cell>
        </row>
        <row r="2481">
          <cell r="A2481" t="str">
            <v/>
          </cell>
          <cell r="B2481" t="str">
            <v/>
          </cell>
          <cell r="D2481" t="str">
            <v/>
          </cell>
          <cell r="F2481">
            <v>0</v>
          </cell>
          <cell r="G2481">
            <v>0</v>
          </cell>
        </row>
        <row r="2482">
          <cell r="A2482" t="str">
            <v/>
          </cell>
          <cell r="B2482" t="str">
            <v/>
          </cell>
          <cell r="D2482" t="str">
            <v/>
          </cell>
          <cell r="F2482">
            <v>0</v>
          </cell>
          <cell r="G2482">
            <v>0</v>
          </cell>
        </row>
        <row r="2483">
          <cell r="F2483" t="str">
            <v>Total A</v>
          </cell>
          <cell r="G2483">
            <v>0</v>
          </cell>
        </row>
        <row r="2484">
          <cell r="A2484" t="str">
            <v>B - MANO DE OBRA</v>
          </cell>
        </row>
        <row r="2485">
          <cell r="A2485" t="str">
            <v/>
          </cell>
          <cell r="B2485" t="str">
            <v/>
          </cell>
          <cell r="D2485" t="str">
            <v/>
          </cell>
          <cell r="F2485">
            <v>0</v>
          </cell>
          <cell r="G2485">
            <v>0</v>
          </cell>
        </row>
        <row r="2486">
          <cell r="A2486" t="str">
            <v/>
          </cell>
          <cell r="B2486" t="str">
            <v/>
          </cell>
          <cell r="D2486" t="str">
            <v/>
          </cell>
          <cell r="F2486">
            <v>0</v>
          </cell>
          <cell r="G2486">
            <v>0</v>
          </cell>
        </row>
        <row r="2487">
          <cell r="A2487" t="str">
            <v/>
          </cell>
          <cell r="B2487" t="str">
            <v/>
          </cell>
          <cell r="D2487" t="str">
            <v/>
          </cell>
          <cell r="F2487">
            <v>0</v>
          </cell>
          <cell r="G2487">
            <v>0</v>
          </cell>
        </row>
        <row r="2488">
          <cell r="A2488" t="str">
            <v/>
          </cell>
          <cell r="B2488" t="str">
            <v/>
          </cell>
          <cell r="D2488" t="str">
            <v/>
          </cell>
          <cell r="F2488">
            <v>0</v>
          </cell>
          <cell r="G2488">
            <v>0</v>
          </cell>
        </row>
        <row r="2489">
          <cell r="A2489" t="str">
            <v/>
          </cell>
          <cell r="B2489" t="str">
            <v/>
          </cell>
          <cell r="D2489" t="str">
            <v/>
          </cell>
          <cell r="F2489">
            <v>0</v>
          </cell>
          <cell r="G2489">
            <v>0</v>
          </cell>
        </row>
        <row r="2490">
          <cell r="A2490" t="str">
            <v/>
          </cell>
          <cell r="B2490" t="str">
            <v/>
          </cell>
          <cell r="D2490" t="str">
            <v/>
          </cell>
          <cell r="F2490">
            <v>0</v>
          </cell>
          <cell r="G2490">
            <v>0</v>
          </cell>
        </row>
        <row r="2491">
          <cell r="A2491" t="str">
            <v/>
          </cell>
          <cell r="B2491" t="str">
            <v/>
          </cell>
          <cell r="D2491" t="str">
            <v/>
          </cell>
          <cell r="F2491">
            <v>0</v>
          </cell>
          <cell r="G2491">
            <v>0</v>
          </cell>
        </row>
        <row r="2492">
          <cell r="A2492" t="str">
            <v/>
          </cell>
          <cell r="B2492" t="str">
            <v/>
          </cell>
          <cell r="D2492" t="str">
            <v/>
          </cell>
          <cell r="F2492">
            <v>0</v>
          </cell>
          <cell r="G2492">
            <v>0</v>
          </cell>
        </row>
        <row r="2493">
          <cell r="F2493" t="str">
            <v>Total B</v>
          </cell>
          <cell r="G2493">
            <v>0</v>
          </cell>
        </row>
        <row r="2494">
          <cell r="A2494" t="str">
            <v>C - EQUIPOS</v>
          </cell>
        </row>
        <row r="2495">
          <cell r="A2495" t="str">
            <v/>
          </cell>
          <cell r="B2495" t="str">
            <v/>
          </cell>
          <cell r="D2495" t="str">
            <v/>
          </cell>
          <cell r="F2495">
            <v>0</v>
          </cell>
          <cell r="G2495">
            <v>0</v>
          </cell>
        </row>
        <row r="2496">
          <cell r="A2496" t="str">
            <v/>
          </cell>
          <cell r="B2496" t="str">
            <v/>
          </cell>
          <cell r="D2496" t="str">
            <v/>
          </cell>
          <cell r="F2496">
            <v>0</v>
          </cell>
          <cell r="G2496">
            <v>0</v>
          </cell>
        </row>
        <row r="2497">
          <cell r="A2497" t="str">
            <v/>
          </cell>
          <cell r="B2497" t="str">
            <v/>
          </cell>
          <cell r="D2497" t="str">
            <v/>
          </cell>
          <cell r="F2497">
            <v>0</v>
          </cell>
          <cell r="G2497">
            <v>0</v>
          </cell>
        </row>
        <row r="2498">
          <cell r="A2498" t="str">
            <v/>
          </cell>
          <cell r="B2498" t="str">
            <v/>
          </cell>
          <cell r="D2498" t="str">
            <v/>
          </cell>
          <cell r="F2498">
            <v>0</v>
          </cell>
          <cell r="G2498">
            <v>0</v>
          </cell>
        </row>
        <row r="2499">
          <cell r="A2499" t="str">
            <v/>
          </cell>
          <cell r="B2499" t="str">
            <v/>
          </cell>
          <cell r="D2499" t="str">
            <v/>
          </cell>
          <cell r="F2499">
            <v>0</v>
          </cell>
          <cell r="G2499">
            <v>0</v>
          </cell>
        </row>
        <row r="2500">
          <cell r="A2500" t="str">
            <v/>
          </cell>
          <cell r="B2500" t="str">
            <v/>
          </cell>
          <cell r="D2500" t="str">
            <v/>
          </cell>
          <cell r="F2500">
            <v>0</v>
          </cell>
          <cell r="G2500">
            <v>0</v>
          </cell>
        </row>
        <row r="2501">
          <cell r="A2501" t="str">
            <v/>
          </cell>
          <cell r="B2501" t="str">
            <v/>
          </cell>
          <cell r="D2501" t="str">
            <v/>
          </cell>
          <cell r="F2501">
            <v>0</v>
          </cell>
          <cell r="G2501">
            <v>0</v>
          </cell>
        </row>
        <row r="2502">
          <cell r="A2502" t="str">
            <v/>
          </cell>
          <cell r="B2502" t="str">
            <v/>
          </cell>
          <cell r="D2502" t="str">
            <v/>
          </cell>
          <cell r="F2502">
            <v>0</v>
          </cell>
          <cell r="G2502">
            <v>0</v>
          </cell>
        </row>
        <row r="2503">
          <cell r="A2503" t="str">
            <v/>
          </cell>
          <cell r="B2503" t="str">
            <v/>
          </cell>
          <cell r="D2503" t="str">
            <v/>
          </cell>
          <cell r="F2503">
            <v>0</v>
          </cell>
          <cell r="G2503">
            <v>0</v>
          </cell>
        </row>
        <row r="2504">
          <cell r="A2504" t="str">
            <v/>
          </cell>
          <cell r="B2504" t="str">
            <v/>
          </cell>
          <cell r="D2504" t="str">
            <v/>
          </cell>
          <cell r="F2504">
            <v>0</v>
          </cell>
          <cell r="G2504">
            <v>0</v>
          </cell>
        </row>
        <row r="2505">
          <cell r="F2505" t="str">
            <v>Total C</v>
          </cell>
          <cell r="G2505">
            <v>0</v>
          </cell>
        </row>
        <row r="2507">
          <cell r="A2507" t="str">
            <v/>
          </cell>
          <cell r="B2507" t="str">
            <v/>
          </cell>
          <cell r="D2507" t="str">
            <v>COSTO NETO</v>
          </cell>
          <cell r="F2507" t="str">
            <v>Total D=A+B+C</v>
          </cell>
          <cell r="G2507">
            <v>0</v>
          </cell>
        </row>
        <row r="2509">
          <cell r="A2509" t="str">
            <v>ANALISIS DE PRECIOS</v>
          </cell>
        </row>
        <row r="2510">
          <cell r="A2510" t="str">
            <v>COMITENTE:</v>
          </cell>
          <cell r="B2510" t="str">
            <v>INSTITUTO PROVINCIAL DE LA VIVIENDA</v>
          </cell>
        </row>
        <row r="2511">
          <cell r="A2511" t="str">
            <v>CONTRATISTA:</v>
          </cell>
          <cell r="B2511">
            <v>0</v>
          </cell>
        </row>
        <row r="2512">
          <cell r="A2512" t="str">
            <v>OBRA:</v>
          </cell>
          <cell r="B2512">
            <v>0</v>
          </cell>
          <cell r="F2512" t="str">
            <v>PRECIOS A:</v>
          </cell>
          <cell r="G2512">
            <v>0</v>
          </cell>
        </row>
        <row r="2513">
          <cell r="A2513" t="str">
            <v>UBICACIÓN:</v>
          </cell>
          <cell r="B2513">
            <v>0</v>
          </cell>
        </row>
        <row r="2514">
          <cell r="A2514" t="str">
            <v>RUBRO:</v>
          </cell>
          <cell r="C2514">
            <v>0</v>
          </cell>
        </row>
        <row r="2515">
          <cell r="A2515" t="str">
            <v>ITEM:</v>
          </cell>
          <cell r="B2515" t="str">
            <v/>
          </cell>
          <cell r="C2515" t="str">
            <v/>
          </cell>
          <cell r="F2515" t="str">
            <v>UNIDAD:</v>
          </cell>
          <cell r="G2515" t="str">
            <v/>
          </cell>
        </row>
        <row r="2517">
          <cell r="A2517" t="str">
            <v>DATOS REDETERMINACION</v>
          </cell>
          <cell r="C2517" t="str">
            <v>DESIGNACION</v>
          </cell>
          <cell r="D2517" t="str">
            <v>U</v>
          </cell>
          <cell r="E2517" t="str">
            <v>Cantidad</v>
          </cell>
          <cell r="F2517" t="str">
            <v>$ Unitarios</v>
          </cell>
          <cell r="G2517" t="str">
            <v>$ Parcial</v>
          </cell>
        </row>
        <row r="2518">
          <cell r="A2518" t="str">
            <v>CÓDIGO</v>
          </cell>
          <cell r="B2518" t="str">
            <v>DESCRIPCIÓN</v>
          </cell>
        </row>
        <row r="2519">
          <cell r="A2519" t="str">
            <v>A - MATERIALES</v>
          </cell>
        </row>
        <row r="2520">
          <cell r="A2520" t="str">
            <v/>
          </cell>
          <cell r="B2520" t="str">
            <v/>
          </cell>
          <cell r="D2520" t="str">
            <v/>
          </cell>
          <cell r="F2520">
            <v>0</v>
          </cell>
          <cell r="G2520">
            <v>0</v>
          </cell>
        </row>
        <row r="2521">
          <cell r="A2521" t="str">
            <v/>
          </cell>
          <cell r="B2521" t="str">
            <v/>
          </cell>
          <cell r="D2521" t="str">
            <v/>
          </cell>
          <cell r="F2521">
            <v>0</v>
          </cell>
          <cell r="G2521">
            <v>0</v>
          </cell>
        </row>
        <row r="2522">
          <cell r="A2522" t="str">
            <v/>
          </cell>
          <cell r="B2522" t="str">
            <v/>
          </cell>
          <cell r="D2522" t="str">
            <v/>
          </cell>
          <cell r="F2522">
            <v>0</v>
          </cell>
          <cell r="G2522">
            <v>0</v>
          </cell>
        </row>
        <row r="2523">
          <cell r="A2523" t="str">
            <v/>
          </cell>
          <cell r="B2523" t="str">
            <v/>
          </cell>
          <cell r="D2523" t="str">
            <v/>
          </cell>
          <cell r="F2523">
            <v>0</v>
          </cell>
          <cell r="G2523">
            <v>0</v>
          </cell>
        </row>
        <row r="2524">
          <cell r="A2524" t="str">
            <v/>
          </cell>
          <cell r="B2524" t="str">
            <v/>
          </cell>
          <cell r="D2524" t="str">
            <v/>
          </cell>
          <cell r="F2524">
            <v>0</v>
          </cell>
          <cell r="G2524">
            <v>0</v>
          </cell>
        </row>
        <row r="2525">
          <cell r="A2525" t="str">
            <v/>
          </cell>
          <cell r="B2525" t="str">
            <v/>
          </cell>
          <cell r="D2525" t="str">
            <v/>
          </cell>
          <cell r="F2525">
            <v>0</v>
          </cell>
          <cell r="G2525">
            <v>0</v>
          </cell>
        </row>
        <row r="2526">
          <cell r="A2526" t="str">
            <v/>
          </cell>
          <cell r="B2526" t="str">
            <v/>
          </cell>
          <cell r="D2526" t="str">
            <v/>
          </cell>
          <cell r="F2526">
            <v>0</v>
          </cell>
          <cell r="G2526">
            <v>0</v>
          </cell>
        </row>
        <row r="2527">
          <cell r="A2527" t="str">
            <v/>
          </cell>
          <cell r="B2527" t="str">
            <v/>
          </cell>
          <cell r="D2527" t="str">
            <v/>
          </cell>
          <cell r="F2527">
            <v>0</v>
          </cell>
          <cell r="G2527">
            <v>0</v>
          </cell>
        </row>
        <row r="2528">
          <cell r="A2528" t="str">
            <v/>
          </cell>
          <cell r="B2528" t="str">
            <v/>
          </cell>
          <cell r="D2528" t="str">
            <v/>
          </cell>
          <cell r="F2528">
            <v>0</v>
          </cell>
          <cell r="G2528">
            <v>0</v>
          </cell>
        </row>
        <row r="2529">
          <cell r="A2529" t="str">
            <v/>
          </cell>
          <cell r="B2529" t="str">
            <v/>
          </cell>
          <cell r="D2529" t="str">
            <v/>
          </cell>
          <cell r="F2529">
            <v>0</v>
          </cell>
          <cell r="G2529">
            <v>0</v>
          </cell>
        </row>
        <row r="2530">
          <cell r="A2530" t="str">
            <v/>
          </cell>
          <cell r="B2530" t="str">
            <v/>
          </cell>
          <cell r="D2530" t="str">
            <v/>
          </cell>
          <cell r="F2530">
            <v>0</v>
          </cell>
          <cell r="G2530">
            <v>0</v>
          </cell>
        </row>
        <row r="2531">
          <cell r="A2531" t="str">
            <v/>
          </cell>
          <cell r="B2531" t="str">
            <v/>
          </cell>
          <cell r="D2531" t="str">
            <v/>
          </cell>
          <cell r="F2531">
            <v>0</v>
          </cell>
          <cell r="G2531">
            <v>0</v>
          </cell>
        </row>
        <row r="2532">
          <cell r="A2532" t="str">
            <v/>
          </cell>
          <cell r="B2532" t="str">
            <v/>
          </cell>
          <cell r="D2532" t="str">
            <v/>
          </cell>
          <cell r="F2532">
            <v>0</v>
          </cell>
          <cell r="G2532">
            <v>0</v>
          </cell>
        </row>
        <row r="2533">
          <cell r="A2533" t="str">
            <v/>
          </cell>
          <cell r="B2533" t="str">
            <v/>
          </cell>
          <cell r="D2533" t="str">
            <v/>
          </cell>
          <cell r="F2533">
            <v>0</v>
          </cell>
          <cell r="G2533">
            <v>0</v>
          </cell>
        </row>
        <row r="2534">
          <cell r="A2534" t="str">
            <v/>
          </cell>
          <cell r="B2534" t="str">
            <v/>
          </cell>
          <cell r="D2534" t="str">
            <v/>
          </cell>
          <cell r="F2534">
            <v>0</v>
          </cell>
          <cell r="G2534">
            <v>0</v>
          </cell>
        </row>
        <row r="2535">
          <cell r="A2535" t="str">
            <v/>
          </cell>
          <cell r="B2535" t="str">
            <v/>
          </cell>
          <cell r="D2535" t="str">
            <v/>
          </cell>
          <cell r="F2535">
            <v>0</v>
          </cell>
          <cell r="G2535">
            <v>0</v>
          </cell>
        </row>
        <row r="2536">
          <cell r="A2536" t="str">
            <v/>
          </cell>
          <cell r="B2536" t="str">
            <v/>
          </cell>
          <cell r="D2536" t="str">
            <v/>
          </cell>
          <cell r="F2536">
            <v>0</v>
          </cell>
          <cell r="G2536">
            <v>0</v>
          </cell>
        </row>
        <row r="2537">
          <cell r="A2537" t="str">
            <v/>
          </cell>
          <cell r="B2537" t="str">
            <v/>
          </cell>
          <cell r="D2537" t="str">
            <v/>
          </cell>
          <cell r="F2537">
            <v>0</v>
          </cell>
          <cell r="G2537">
            <v>0</v>
          </cell>
        </row>
        <row r="2538">
          <cell r="A2538" t="str">
            <v/>
          </cell>
          <cell r="B2538" t="str">
            <v/>
          </cell>
          <cell r="D2538" t="str">
            <v/>
          </cell>
          <cell r="F2538">
            <v>0</v>
          </cell>
          <cell r="G2538">
            <v>0</v>
          </cell>
        </row>
        <row r="2539">
          <cell r="A2539" t="str">
            <v/>
          </cell>
          <cell r="B2539" t="str">
            <v/>
          </cell>
          <cell r="D2539" t="str">
            <v/>
          </cell>
          <cell r="F2539">
            <v>0</v>
          </cell>
          <cell r="G2539">
            <v>0</v>
          </cell>
        </row>
        <row r="2540">
          <cell r="F2540" t="str">
            <v>Total A</v>
          </cell>
          <cell r="G2540">
            <v>0</v>
          </cell>
        </row>
        <row r="2541">
          <cell r="A2541" t="str">
            <v>B - MANO DE OBRA</v>
          </cell>
        </row>
        <row r="2542">
          <cell r="A2542" t="str">
            <v/>
          </cell>
          <cell r="B2542" t="str">
            <v/>
          </cell>
          <cell r="D2542" t="str">
            <v/>
          </cell>
          <cell r="F2542">
            <v>0</v>
          </cell>
          <cell r="G2542">
            <v>0</v>
          </cell>
        </row>
        <row r="2543">
          <cell r="A2543" t="str">
            <v/>
          </cell>
          <cell r="B2543" t="str">
            <v/>
          </cell>
          <cell r="D2543" t="str">
            <v/>
          </cell>
          <cell r="F2543">
            <v>0</v>
          </cell>
          <cell r="G2543">
            <v>0</v>
          </cell>
        </row>
        <row r="2544">
          <cell r="A2544" t="str">
            <v/>
          </cell>
          <cell r="B2544" t="str">
            <v/>
          </cell>
          <cell r="D2544" t="str">
            <v/>
          </cell>
          <cell r="F2544">
            <v>0</v>
          </cell>
          <cell r="G2544">
            <v>0</v>
          </cell>
        </row>
        <row r="2545">
          <cell r="A2545" t="str">
            <v/>
          </cell>
          <cell r="B2545" t="str">
            <v/>
          </cell>
          <cell r="D2545" t="str">
            <v/>
          </cell>
          <cell r="F2545">
            <v>0</v>
          </cell>
          <cell r="G2545">
            <v>0</v>
          </cell>
        </row>
        <row r="2546">
          <cell r="A2546" t="str">
            <v/>
          </cell>
          <cell r="B2546" t="str">
            <v/>
          </cell>
          <cell r="D2546" t="str">
            <v/>
          </cell>
          <cell r="F2546">
            <v>0</v>
          </cell>
          <cell r="G2546">
            <v>0</v>
          </cell>
        </row>
        <row r="2547">
          <cell r="A2547" t="str">
            <v/>
          </cell>
          <cell r="B2547" t="str">
            <v/>
          </cell>
          <cell r="D2547" t="str">
            <v/>
          </cell>
          <cell r="F2547">
            <v>0</v>
          </cell>
          <cell r="G2547">
            <v>0</v>
          </cell>
        </row>
        <row r="2548">
          <cell r="A2548" t="str">
            <v/>
          </cell>
          <cell r="B2548" t="str">
            <v/>
          </cell>
          <cell r="D2548" t="str">
            <v/>
          </cell>
          <cell r="F2548">
            <v>0</v>
          </cell>
          <cell r="G2548">
            <v>0</v>
          </cell>
        </row>
        <row r="2549">
          <cell r="A2549" t="str">
            <v/>
          </cell>
          <cell r="B2549" t="str">
            <v/>
          </cell>
          <cell r="D2549" t="str">
            <v/>
          </cell>
          <cell r="F2549">
            <v>0</v>
          </cell>
          <cell r="G2549">
            <v>0</v>
          </cell>
        </row>
        <row r="2550">
          <cell r="F2550" t="str">
            <v>Total B</v>
          </cell>
          <cell r="G2550">
            <v>0</v>
          </cell>
        </row>
        <row r="2551">
          <cell r="A2551" t="str">
            <v>C - EQUIPOS</v>
          </cell>
        </row>
        <row r="2552">
          <cell r="A2552" t="str">
            <v/>
          </cell>
          <cell r="B2552" t="str">
            <v/>
          </cell>
          <cell r="D2552" t="str">
            <v/>
          </cell>
          <cell r="F2552">
            <v>0</v>
          </cell>
          <cell r="G2552">
            <v>0</v>
          </cell>
        </row>
        <row r="2553">
          <cell r="A2553" t="str">
            <v/>
          </cell>
          <cell r="B2553" t="str">
            <v/>
          </cell>
          <cell r="D2553" t="str">
            <v/>
          </cell>
          <cell r="F2553">
            <v>0</v>
          </cell>
          <cell r="G2553">
            <v>0</v>
          </cell>
        </row>
        <row r="2554">
          <cell r="A2554" t="str">
            <v/>
          </cell>
          <cell r="B2554" t="str">
            <v/>
          </cell>
          <cell r="D2554" t="str">
            <v/>
          </cell>
          <cell r="F2554">
            <v>0</v>
          </cell>
          <cell r="G2554">
            <v>0</v>
          </cell>
        </row>
        <row r="2555">
          <cell r="A2555" t="str">
            <v/>
          </cell>
          <cell r="B2555" t="str">
            <v/>
          </cell>
          <cell r="D2555" t="str">
            <v/>
          </cell>
          <cell r="F2555">
            <v>0</v>
          </cell>
          <cell r="G2555">
            <v>0</v>
          </cell>
        </row>
        <row r="2556">
          <cell r="A2556" t="str">
            <v/>
          </cell>
          <cell r="B2556" t="str">
            <v/>
          </cell>
          <cell r="D2556" t="str">
            <v/>
          </cell>
          <cell r="F2556">
            <v>0</v>
          </cell>
          <cell r="G2556">
            <v>0</v>
          </cell>
        </row>
        <row r="2557">
          <cell r="A2557" t="str">
            <v/>
          </cell>
          <cell r="B2557" t="str">
            <v/>
          </cell>
          <cell r="D2557" t="str">
            <v/>
          </cell>
          <cell r="F2557">
            <v>0</v>
          </cell>
          <cell r="G2557">
            <v>0</v>
          </cell>
        </row>
        <row r="2558">
          <cell r="A2558" t="str">
            <v/>
          </cell>
          <cell r="B2558" t="str">
            <v/>
          </cell>
          <cell r="D2558" t="str">
            <v/>
          </cell>
          <cell r="F2558">
            <v>0</v>
          </cell>
          <cell r="G2558">
            <v>0</v>
          </cell>
        </row>
        <row r="2559">
          <cell r="A2559" t="str">
            <v/>
          </cell>
          <cell r="B2559" t="str">
            <v/>
          </cell>
          <cell r="D2559" t="str">
            <v/>
          </cell>
          <cell r="F2559">
            <v>0</v>
          </cell>
          <cell r="G2559">
            <v>0</v>
          </cell>
        </row>
        <row r="2560">
          <cell r="A2560" t="str">
            <v/>
          </cell>
          <cell r="B2560" t="str">
            <v/>
          </cell>
          <cell r="D2560" t="str">
            <v/>
          </cell>
          <cell r="F2560">
            <v>0</v>
          </cell>
          <cell r="G2560">
            <v>0</v>
          </cell>
        </row>
        <row r="2561">
          <cell r="A2561" t="str">
            <v/>
          </cell>
          <cell r="B2561" t="str">
            <v/>
          </cell>
          <cell r="D2561" t="str">
            <v/>
          </cell>
          <cell r="F2561">
            <v>0</v>
          </cell>
          <cell r="G2561">
            <v>0</v>
          </cell>
        </row>
        <row r="2562">
          <cell r="F2562" t="str">
            <v>Total C</v>
          </cell>
          <cell r="G2562">
            <v>0</v>
          </cell>
        </row>
        <row r="2564">
          <cell r="A2564" t="str">
            <v/>
          </cell>
          <cell r="B2564" t="str">
            <v/>
          </cell>
          <cell r="D2564" t="str">
            <v>COSTO NETO</v>
          </cell>
          <cell r="F2564" t="str">
            <v>Total D=A+B+C</v>
          </cell>
          <cell r="G2564">
            <v>0</v>
          </cell>
        </row>
        <row r="2566">
          <cell r="A2566" t="str">
            <v>ANALISIS DE PRECIOS</v>
          </cell>
        </row>
        <row r="2567">
          <cell r="A2567" t="str">
            <v>COMITENTE:</v>
          </cell>
          <cell r="B2567" t="str">
            <v>INSTITUTO PROVINCIAL DE LA VIVIENDA</v>
          </cell>
        </row>
        <row r="2568">
          <cell r="A2568" t="str">
            <v>CONTRATISTA:</v>
          </cell>
          <cell r="B2568">
            <v>0</v>
          </cell>
        </row>
        <row r="2569">
          <cell r="A2569" t="str">
            <v>OBRA:</v>
          </cell>
          <cell r="B2569">
            <v>0</v>
          </cell>
          <cell r="F2569" t="str">
            <v>PRECIOS A:</v>
          </cell>
          <cell r="G2569">
            <v>0</v>
          </cell>
        </row>
        <row r="2570">
          <cell r="A2570" t="str">
            <v>UBICACIÓN:</v>
          </cell>
          <cell r="B2570">
            <v>0</v>
          </cell>
        </row>
        <row r="2571">
          <cell r="A2571" t="str">
            <v>RUBRO:</v>
          </cell>
          <cell r="C2571">
            <v>0</v>
          </cell>
        </row>
        <row r="2572">
          <cell r="A2572" t="str">
            <v>ITEM:</v>
          </cell>
          <cell r="B2572" t="str">
            <v/>
          </cell>
          <cell r="C2572" t="str">
            <v/>
          </cell>
          <cell r="F2572" t="str">
            <v>UNIDAD:</v>
          </cell>
          <cell r="G2572" t="str">
            <v/>
          </cell>
        </row>
        <row r="2574">
          <cell r="A2574" t="str">
            <v>DATOS REDETERMINACION</v>
          </cell>
          <cell r="C2574" t="str">
            <v>DESIGNACION</v>
          </cell>
          <cell r="D2574" t="str">
            <v>U</v>
          </cell>
          <cell r="E2574" t="str">
            <v>Cantidad</v>
          </cell>
          <cell r="F2574" t="str">
            <v>$ Unitarios</v>
          </cell>
          <cell r="G2574" t="str">
            <v>$ Parcial</v>
          </cell>
        </row>
        <row r="2575">
          <cell r="A2575" t="str">
            <v>CÓDIGO</v>
          </cell>
          <cell r="B2575" t="str">
            <v>DESCRIPCIÓN</v>
          </cell>
        </row>
        <row r="2576">
          <cell r="A2576" t="str">
            <v>A - MATERIALES</v>
          </cell>
        </row>
        <row r="2577">
          <cell r="A2577" t="str">
            <v/>
          </cell>
          <cell r="B2577" t="str">
            <v/>
          </cell>
          <cell r="D2577" t="str">
            <v/>
          </cell>
          <cell r="F2577">
            <v>0</v>
          </cell>
          <cell r="G2577">
            <v>0</v>
          </cell>
        </row>
        <row r="2578">
          <cell r="A2578" t="str">
            <v/>
          </cell>
          <cell r="B2578" t="str">
            <v/>
          </cell>
          <cell r="D2578" t="str">
            <v/>
          </cell>
          <cell r="F2578">
            <v>0</v>
          </cell>
          <cell r="G2578">
            <v>0</v>
          </cell>
        </row>
        <row r="2579">
          <cell r="A2579" t="str">
            <v/>
          </cell>
          <cell r="B2579" t="str">
            <v/>
          </cell>
          <cell r="D2579" t="str">
            <v/>
          </cell>
          <cell r="F2579">
            <v>0</v>
          </cell>
          <cell r="G2579">
            <v>0</v>
          </cell>
        </row>
        <row r="2580">
          <cell r="A2580" t="str">
            <v/>
          </cell>
          <cell r="B2580" t="str">
            <v/>
          </cell>
          <cell r="D2580" t="str">
            <v/>
          </cell>
          <cell r="F2580">
            <v>0</v>
          </cell>
          <cell r="G2580">
            <v>0</v>
          </cell>
        </row>
        <row r="2581">
          <cell r="A2581" t="str">
            <v/>
          </cell>
          <cell r="B2581" t="str">
            <v/>
          </cell>
          <cell r="D2581" t="str">
            <v/>
          </cell>
          <cell r="F2581">
            <v>0</v>
          </cell>
          <cell r="G2581">
            <v>0</v>
          </cell>
        </row>
        <row r="2582">
          <cell r="A2582" t="str">
            <v/>
          </cell>
          <cell r="B2582" t="str">
            <v/>
          </cell>
          <cell r="D2582" t="str">
            <v/>
          </cell>
          <cell r="F2582">
            <v>0</v>
          </cell>
          <cell r="G2582">
            <v>0</v>
          </cell>
        </row>
        <row r="2583">
          <cell r="A2583" t="str">
            <v/>
          </cell>
          <cell r="B2583" t="str">
            <v/>
          </cell>
          <cell r="D2583" t="str">
            <v/>
          </cell>
          <cell r="F2583">
            <v>0</v>
          </cell>
          <cell r="G2583">
            <v>0</v>
          </cell>
        </row>
        <row r="2584">
          <cell r="A2584" t="str">
            <v/>
          </cell>
          <cell r="B2584" t="str">
            <v/>
          </cell>
          <cell r="D2584" t="str">
            <v/>
          </cell>
          <cell r="F2584">
            <v>0</v>
          </cell>
          <cell r="G2584">
            <v>0</v>
          </cell>
        </row>
        <row r="2585">
          <cell r="A2585" t="str">
            <v/>
          </cell>
          <cell r="B2585" t="str">
            <v/>
          </cell>
          <cell r="D2585" t="str">
            <v/>
          </cell>
          <cell r="F2585">
            <v>0</v>
          </cell>
          <cell r="G2585">
            <v>0</v>
          </cell>
        </row>
        <row r="2586">
          <cell r="A2586" t="str">
            <v/>
          </cell>
          <cell r="B2586" t="str">
            <v/>
          </cell>
          <cell r="D2586" t="str">
            <v/>
          </cell>
          <cell r="F2586">
            <v>0</v>
          </cell>
          <cell r="G2586">
            <v>0</v>
          </cell>
        </row>
        <row r="2587">
          <cell r="A2587" t="str">
            <v/>
          </cell>
          <cell r="B2587" t="str">
            <v/>
          </cell>
          <cell r="D2587" t="str">
            <v/>
          </cell>
          <cell r="F2587">
            <v>0</v>
          </cell>
          <cell r="G2587">
            <v>0</v>
          </cell>
        </row>
        <row r="2588">
          <cell r="A2588" t="str">
            <v/>
          </cell>
          <cell r="B2588" t="str">
            <v/>
          </cell>
          <cell r="D2588" t="str">
            <v/>
          </cell>
          <cell r="F2588">
            <v>0</v>
          </cell>
          <cell r="G2588">
            <v>0</v>
          </cell>
        </row>
        <row r="2589">
          <cell r="A2589" t="str">
            <v/>
          </cell>
          <cell r="B2589" t="str">
            <v/>
          </cell>
          <cell r="D2589" t="str">
            <v/>
          </cell>
          <cell r="F2589">
            <v>0</v>
          </cell>
          <cell r="G2589">
            <v>0</v>
          </cell>
        </row>
        <row r="2590">
          <cell r="A2590" t="str">
            <v/>
          </cell>
          <cell r="B2590" t="str">
            <v/>
          </cell>
          <cell r="D2590" t="str">
            <v/>
          </cell>
          <cell r="F2590">
            <v>0</v>
          </cell>
          <cell r="G2590">
            <v>0</v>
          </cell>
        </row>
        <row r="2591">
          <cell r="A2591" t="str">
            <v/>
          </cell>
          <cell r="B2591" t="str">
            <v/>
          </cell>
          <cell r="D2591" t="str">
            <v/>
          </cell>
          <cell r="F2591">
            <v>0</v>
          </cell>
          <cell r="G2591">
            <v>0</v>
          </cell>
        </row>
        <row r="2592">
          <cell r="A2592" t="str">
            <v/>
          </cell>
          <cell r="B2592" t="str">
            <v/>
          </cell>
          <cell r="D2592" t="str">
            <v/>
          </cell>
          <cell r="F2592">
            <v>0</v>
          </cell>
          <cell r="G2592">
            <v>0</v>
          </cell>
        </row>
        <row r="2593">
          <cell r="A2593" t="str">
            <v/>
          </cell>
          <cell r="B2593" t="str">
            <v/>
          </cell>
          <cell r="D2593" t="str">
            <v/>
          </cell>
          <cell r="F2593">
            <v>0</v>
          </cell>
          <cell r="G2593">
            <v>0</v>
          </cell>
        </row>
        <row r="2594">
          <cell r="A2594" t="str">
            <v/>
          </cell>
          <cell r="B2594" t="str">
            <v/>
          </cell>
          <cell r="D2594" t="str">
            <v/>
          </cell>
          <cell r="F2594">
            <v>0</v>
          </cell>
          <cell r="G2594">
            <v>0</v>
          </cell>
        </row>
        <row r="2595">
          <cell r="A2595" t="str">
            <v/>
          </cell>
          <cell r="B2595" t="str">
            <v/>
          </cell>
          <cell r="D2595" t="str">
            <v/>
          </cell>
          <cell r="F2595">
            <v>0</v>
          </cell>
          <cell r="G2595">
            <v>0</v>
          </cell>
        </row>
        <row r="2596">
          <cell r="A2596" t="str">
            <v/>
          </cell>
          <cell r="B2596" t="str">
            <v/>
          </cell>
          <cell r="D2596" t="str">
            <v/>
          </cell>
          <cell r="F2596">
            <v>0</v>
          </cell>
          <cell r="G2596">
            <v>0</v>
          </cell>
        </row>
        <row r="2597">
          <cell r="F2597" t="str">
            <v>Total A</v>
          </cell>
          <cell r="G2597">
            <v>0</v>
          </cell>
        </row>
        <row r="2598">
          <cell r="A2598" t="str">
            <v>B - MANO DE OBRA</v>
          </cell>
        </row>
        <row r="2599">
          <cell r="A2599" t="str">
            <v/>
          </cell>
          <cell r="B2599" t="str">
            <v/>
          </cell>
          <cell r="D2599" t="str">
            <v/>
          </cell>
          <cell r="F2599">
            <v>0</v>
          </cell>
          <cell r="G2599">
            <v>0</v>
          </cell>
        </row>
        <row r="2600">
          <cell r="A2600" t="str">
            <v/>
          </cell>
          <cell r="B2600" t="str">
            <v/>
          </cell>
          <cell r="D2600" t="str">
            <v/>
          </cell>
          <cell r="F2600">
            <v>0</v>
          </cell>
          <cell r="G2600">
            <v>0</v>
          </cell>
        </row>
        <row r="2601">
          <cell r="A2601" t="str">
            <v/>
          </cell>
          <cell r="B2601" t="str">
            <v/>
          </cell>
          <cell r="D2601" t="str">
            <v/>
          </cell>
          <cell r="F2601">
            <v>0</v>
          </cell>
          <cell r="G2601">
            <v>0</v>
          </cell>
        </row>
        <row r="2602">
          <cell r="A2602" t="str">
            <v/>
          </cell>
          <cell r="B2602" t="str">
            <v/>
          </cell>
          <cell r="D2602" t="str">
            <v/>
          </cell>
          <cell r="F2602">
            <v>0</v>
          </cell>
          <cell r="G2602">
            <v>0</v>
          </cell>
        </row>
        <row r="2603">
          <cell r="A2603" t="str">
            <v/>
          </cell>
          <cell r="B2603" t="str">
            <v/>
          </cell>
          <cell r="D2603" t="str">
            <v/>
          </cell>
          <cell r="F2603">
            <v>0</v>
          </cell>
          <cell r="G2603">
            <v>0</v>
          </cell>
        </row>
        <row r="2604">
          <cell r="A2604" t="str">
            <v/>
          </cell>
          <cell r="B2604" t="str">
            <v/>
          </cell>
          <cell r="D2604" t="str">
            <v/>
          </cell>
          <cell r="F2604">
            <v>0</v>
          </cell>
          <cell r="G2604">
            <v>0</v>
          </cell>
        </row>
        <row r="2605">
          <cell r="A2605" t="str">
            <v/>
          </cell>
          <cell r="B2605" t="str">
            <v/>
          </cell>
          <cell r="D2605" t="str">
            <v/>
          </cell>
          <cell r="F2605">
            <v>0</v>
          </cell>
          <cell r="G2605">
            <v>0</v>
          </cell>
        </row>
        <row r="2606">
          <cell r="A2606" t="str">
            <v/>
          </cell>
          <cell r="B2606" t="str">
            <v/>
          </cell>
          <cell r="D2606" t="str">
            <v/>
          </cell>
          <cell r="F2606">
            <v>0</v>
          </cell>
          <cell r="G2606">
            <v>0</v>
          </cell>
        </row>
        <row r="2607">
          <cell r="F2607" t="str">
            <v>Total B</v>
          </cell>
          <cell r="G2607">
            <v>0</v>
          </cell>
        </row>
        <row r="2608">
          <cell r="A2608" t="str">
            <v>C - EQUIPOS</v>
          </cell>
        </row>
        <row r="2609">
          <cell r="A2609" t="str">
            <v/>
          </cell>
          <cell r="B2609" t="str">
            <v/>
          </cell>
          <cell r="D2609" t="str">
            <v/>
          </cell>
          <cell r="F2609">
            <v>0</v>
          </cell>
          <cell r="G2609">
            <v>0</v>
          </cell>
        </row>
        <row r="2610">
          <cell r="A2610" t="str">
            <v/>
          </cell>
          <cell r="B2610" t="str">
            <v/>
          </cell>
          <cell r="D2610" t="str">
            <v/>
          </cell>
          <cell r="F2610">
            <v>0</v>
          </cell>
          <cell r="G2610">
            <v>0</v>
          </cell>
        </row>
        <row r="2611">
          <cell r="A2611" t="str">
            <v/>
          </cell>
          <cell r="B2611" t="str">
            <v/>
          </cell>
          <cell r="D2611" t="str">
            <v/>
          </cell>
          <cell r="F2611">
            <v>0</v>
          </cell>
          <cell r="G2611">
            <v>0</v>
          </cell>
        </row>
        <row r="2612">
          <cell r="A2612" t="str">
            <v/>
          </cell>
          <cell r="B2612" t="str">
            <v/>
          </cell>
          <cell r="D2612" t="str">
            <v/>
          </cell>
          <cell r="F2612">
            <v>0</v>
          </cell>
          <cell r="G2612">
            <v>0</v>
          </cell>
        </row>
        <row r="2613">
          <cell r="A2613" t="str">
            <v/>
          </cell>
          <cell r="B2613" t="str">
            <v/>
          </cell>
          <cell r="D2613" t="str">
            <v/>
          </cell>
          <cell r="F2613">
            <v>0</v>
          </cell>
          <cell r="G2613">
            <v>0</v>
          </cell>
        </row>
        <row r="2614">
          <cell r="A2614" t="str">
            <v/>
          </cell>
          <cell r="B2614" t="str">
            <v/>
          </cell>
          <cell r="D2614" t="str">
            <v/>
          </cell>
          <cell r="F2614">
            <v>0</v>
          </cell>
          <cell r="G2614">
            <v>0</v>
          </cell>
        </row>
        <row r="2615">
          <cell r="A2615" t="str">
            <v/>
          </cell>
          <cell r="B2615" t="str">
            <v/>
          </cell>
          <cell r="D2615" t="str">
            <v/>
          </cell>
          <cell r="F2615">
            <v>0</v>
          </cell>
          <cell r="G2615">
            <v>0</v>
          </cell>
        </row>
        <row r="2616">
          <cell r="A2616" t="str">
            <v/>
          </cell>
          <cell r="B2616" t="str">
            <v/>
          </cell>
          <cell r="D2616" t="str">
            <v/>
          </cell>
          <cell r="F2616">
            <v>0</v>
          </cell>
          <cell r="G2616">
            <v>0</v>
          </cell>
        </row>
        <row r="2617">
          <cell r="A2617" t="str">
            <v/>
          </cell>
          <cell r="B2617" t="str">
            <v/>
          </cell>
          <cell r="D2617" t="str">
            <v/>
          </cell>
          <cell r="F2617">
            <v>0</v>
          </cell>
          <cell r="G2617">
            <v>0</v>
          </cell>
        </row>
        <row r="2618">
          <cell r="A2618" t="str">
            <v/>
          </cell>
          <cell r="B2618" t="str">
            <v/>
          </cell>
          <cell r="D2618" t="str">
            <v/>
          </cell>
          <cell r="F2618">
            <v>0</v>
          </cell>
          <cell r="G2618">
            <v>0</v>
          </cell>
        </row>
        <row r="2619">
          <cell r="F2619" t="str">
            <v>Total C</v>
          </cell>
          <cell r="G2619">
            <v>0</v>
          </cell>
        </row>
        <row r="2621">
          <cell r="A2621" t="str">
            <v/>
          </cell>
          <cell r="B2621" t="str">
            <v/>
          </cell>
          <cell r="D2621" t="str">
            <v>COSTO NETO</v>
          </cell>
          <cell r="F2621" t="str">
            <v>Total D=A+B+C</v>
          </cell>
          <cell r="G2621">
            <v>0</v>
          </cell>
        </row>
        <row r="2623">
          <cell r="A2623" t="str">
            <v>ANALISIS DE PRECIOS</v>
          </cell>
        </row>
        <row r="2624">
          <cell r="A2624" t="str">
            <v>COMITENTE:</v>
          </cell>
          <cell r="B2624" t="str">
            <v>INSTITUTO PROVINCIAL DE LA VIVIENDA</v>
          </cell>
        </row>
        <row r="2625">
          <cell r="A2625" t="str">
            <v>CONTRATISTA:</v>
          </cell>
          <cell r="B2625">
            <v>0</v>
          </cell>
        </row>
        <row r="2626">
          <cell r="A2626" t="str">
            <v>OBRA:</v>
          </cell>
          <cell r="B2626">
            <v>0</v>
          </cell>
          <cell r="F2626" t="str">
            <v>PRECIOS A:</v>
          </cell>
          <cell r="G2626">
            <v>0</v>
          </cell>
        </row>
        <row r="2627">
          <cell r="A2627" t="str">
            <v>UBICACIÓN:</v>
          </cell>
          <cell r="B2627">
            <v>0</v>
          </cell>
        </row>
        <row r="2628">
          <cell r="A2628" t="str">
            <v>RUBRO:</v>
          </cell>
          <cell r="C2628">
            <v>0</v>
          </cell>
        </row>
        <row r="2629">
          <cell r="A2629" t="str">
            <v>ITEM:</v>
          </cell>
          <cell r="B2629" t="str">
            <v/>
          </cell>
          <cell r="C2629" t="str">
            <v/>
          </cell>
          <cell r="F2629" t="str">
            <v>UNIDAD:</v>
          </cell>
          <cell r="G2629" t="str">
            <v/>
          </cell>
        </row>
        <row r="2631">
          <cell r="A2631" t="str">
            <v>DATOS REDETERMINACION</v>
          </cell>
          <cell r="C2631" t="str">
            <v>DESIGNACION</v>
          </cell>
          <cell r="D2631" t="str">
            <v>U</v>
          </cell>
          <cell r="E2631" t="str">
            <v>Cantidad</v>
          </cell>
          <cell r="F2631" t="str">
            <v>$ Unitarios</v>
          </cell>
          <cell r="G2631" t="str">
            <v>$ Parcial</v>
          </cell>
        </row>
        <row r="2632">
          <cell r="A2632" t="str">
            <v>CÓDIGO</v>
          </cell>
          <cell r="B2632" t="str">
            <v>DESCRIPCIÓN</v>
          </cell>
        </row>
        <row r="2633">
          <cell r="A2633" t="str">
            <v>A - MATERIALES</v>
          </cell>
        </row>
        <row r="2634">
          <cell r="A2634" t="str">
            <v/>
          </cell>
          <cell r="B2634" t="str">
            <v/>
          </cell>
          <cell r="D2634" t="str">
            <v/>
          </cell>
          <cell r="F2634">
            <v>0</v>
          </cell>
          <cell r="G2634">
            <v>0</v>
          </cell>
        </row>
        <row r="2635">
          <cell r="A2635" t="str">
            <v/>
          </cell>
          <cell r="B2635" t="str">
            <v/>
          </cell>
          <cell r="D2635" t="str">
            <v/>
          </cell>
          <cell r="F2635">
            <v>0</v>
          </cell>
          <cell r="G2635">
            <v>0</v>
          </cell>
        </row>
        <row r="2636">
          <cell r="A2636" t="str">
            <v/>
          </cell>
          <cell r="B2636" t="str">
            <v/>
          </cell>
          <cell r="D2636" t="str">
            <v/>
          </cell>
          <cell r="F2636">
            <v>0</v>
          </cell>
          <cell r="G2636">
            <v>0</v>
          </cell>
        </row>
        <row r="2637">
          <cell r="A2637" t="str">
            <v/>
          </cell>
          <cell r="B2637" t="str">
            <v/>
          </cell>
          <cell r="D2637" t="str">
            <v/>
          </cell>
          <cell r="F2637">
            <v>0</v>
          </cell>
          <cell r="G2637">
            <v>0</v>
          </cell>
        </row>
        <row r="2638">
          <cell r="A2638" t="str">
            <v/>
          </cell>
          <cell r="B2638" t="str">
            <v/>
          </cell>
          <cell r="D2638" t="str">
            <v/>
          </cell>
          <cell r="F2638">
            <v>0</v>
          </cell>
          <cell r="G2638">
            <v>0</v>
          </cell>
        </row>
        <row r="2639">
          <cell r="A2639" t="str">
            <v/>
          </cell>
          <cell r="B2639" t="str">
            <v/>
          </cell>
          <cell r="D2639" t="str">
            <v/>
          </cell>
          <cell r="F2639">
            <v>0</v>
          </cell>
          <cell r="G2639">
            <v>0</v>
          </cell>
        </row>
        <row r="2640">
          <cell r="A2640" t="str">
            <v/>
          </cell>
          <cell r="B2640" t="str">
            <v/>
          </cell>
          <cell r="D2640" t="str">
            <v/>
          </cell>
          <cell r="F2640">
            <v>0</v>
          </cell>
          <cell r="G2640">
            <v>0</v>
          </cell>
        </row>
        <row r="2641">
          <cell r="A2641" t="str">
            <v/>
          </cell>
          <cell r="B2641" t="str">
            <v/>
          </cell>
          <cell r="D2641" t="str">
            <v/>
          </cell>
          <cell r="F2641">
            <v>0</v>
          </cell>
          <cell r="G2641">
            <v>0</v>
          </cell>
        </row>
        <row r="2642">
          <cell r="A2642" t="str">
            <v/>
          </cell>
          <cell r="B2642" t="str">
            <v/>
          </cell>
          <cell r="D2642" t="str">
            <v/>
          </cell>
          <cell r="F2642">
            <v>0</v>
          </cell>
          <cell r="G2642">
            <v>0</v>
          </cell>
        </row>
        <row r="2643">
          <cell r="A2643" t="str">
            <v/>
          </cell>
          <cell r="B2643" t="str">
            <v/>
          </cell>
          <cell r="D2643" t="str">
            <v/>
          </cell>
          <cell r="F2643">
            <v>0</v>
          </cell>
          <cell r="G2643">
            <v>0</v>
          </cell>
        </row>
        <row r="2644">
          <cell r="A2644" t="str">
            <v/>
          </cell>
          <cell r="B2644" t="str">
            <v/>
          </cell>
          <cell r="D2644" t="str">
            <v/>
          </cell>
          <cell r="F2644">
            <v>0</v>
          </cell>
          <cell r="G2644">
            <v>0</v>
          </cell>
        </row>
        <row r="2645">
          <cell r="A2645" t="str">
            <v/>
          </cell>
          <cell r="B2645" t="str">
            <v/>
          </cell>
          <cell r="D2645" t="str">
            <v/>
          </cell>
          <cell r="F2645">
            <v>0</v>
          </cell>
          <cell r="G2645">
            <v>0</v>
          </cell>
        </row>
        <row r="2646">
          <cell r="A2646" t="str">
            <v/>
          </cell>
          <cell r="B2646" t="str">
            <v/>
          </cell>
          <cell r="D2646" t="str">
            <v/>
          </cell>
          <cell r="F2646">
            <v>0</v>
          </cell>
          <cell r="G2646">
            <v>0</v>
          </cell>
        </row>
        <row r="2647">
          <cell r="A2647" t="str">
            <v/>
          </cell>
          <cell r="B2647" t="str">
            <v/>
          </cell>
          <cell r="D2647" t="str">
            <v/>
          </cell>
          <cell r="F2647">
            <v>0</v>
          </cell>
          <cell r="G2647">
            <v>0</v>
          </cell>
        </row>
        <row r="2648">
          <cell r="A2648" t="str">
            <v/>
          </cell>
          <cell r="B2648" t="str">
            <v/>
          </cell>
          <cell r="D2648" t="str">
            <v/>
          </cell>
          <cell r="F2648">
            <v>0</v>
          </cell>
          <cell r="G2648">
            <v>0</v>
          </cell>
        </row>
        <row r="2649">
          <cell r="A2649" t="str">
            <v/>
          </cell>
          <cell r="B2649" t="str">
            <v/>
          </cell>
          <cell r="D2649" t="str">
            <v/>
          </cell>
          <cell r="F2649">
            <v>0</v>
          </cell>
          <cell r="G2649">
            <v>0</v>
          </cell>
        </row>
        <row r="2650">
          <cell r="A2650" t="str">
            <v/>
          </cell>
          <cell r="B2650" t="str">
            <v/>
          </cell>
          <cell r="D2650" t="str">
            <v/>
          </cell>
          <cell r="F2650">
            <v>0</v>
          </cell>
          <cell r="G2650">
            <v>0</v>
          </cell>
        </row>
        <row r="2651">
          <cell r="A2651" t="str">
            <v/>
          </cell>
          <cell r="B2651" t="str">
            <v/>
          </cell>
          <cell r="D2651" t="str">
            <v/>
          </cell>
          <cell r="F2651">
            <v>0</v>
          </cell>
          <cell r="G2651">
            <v>0</v>
          </cell>
        </row>
        <row r="2652">
          <cell r="A2652" t="str">
            <v/>
          </cell>
          <cell r="B2652" t="str">
            <v/>
          </cell>
          <cell r="D2652" t="str">
            <v/>
          </cell>
          <cell r="F2652">
            <v>0</v>
          </cell>
          <cell r="G2652">
            <v>0</v>
          </cell>
        </row>
        <row r="2653">
          <cell r="A2653" t="str">
            <v/>
          </cell>
          <cell r="B2653" t="str">
            <v/>
          </cell>
          <cell r="D2653" t="str">
            <v/>
          </cell>
          <cell r="F2653">
            <v>0</v>
          </cell>
          <cell r="G2653">
            <v>0</v>
          </cell>
        </row>
        <row r="2654">
          <cell r="F2654" t="str">
            <v>Total A</v>
          </cell>
          <cell r="G2654">
            <v>0</v>
          </cell>
        </row>
        <row r="2655">
          <cell r="A2655" t="str">
            <v>B - MANO DE OBRA</v>
          </cell>
        </row>
        <row r="2656">
          <cell r="A2656" t="str">
            <v/>
          </cell>
          <cell r="B2656" t="str">
            <v/>
          </cell>
          <cell r="D2656" t="str">
            <v/>
          </cell>
          <cell r="F2656">
            <v>0</v>
          </cell>
          <cell r="G2656">
            <v>0</v>
          </cell>
        </row>
        <row r="2657">
          <cell r="A2657" t="str">
            <v/>
          </cell>
          <cell r="B2657" t="str">
            <v/>
          </cell>
          <cell r="D2657" t="str">
            <v/>
          </cell>
          <cell r="F2657">
            <v>0</v>
          </cell>
          <cell r="G2657">
            <v>0</v>
          </cell>
        </row>
        <row r="2658">
          <cell r="A2658" t="str">
            <v/>
          </cell>
          <cell r="B2658" t="str">
            <v/>
          </cell>
          <cell r="D2658" t="str">
            <v/>
          </cell>
          <cell r="F2658">
            <v>0</v>
          </cell>
          <cell r="G2658">
            <v>0</v>
          </cell>
        </row>
        <row r="2659">
          <cell r="A2659" t="str">
            <v/>
          </cell>
          <cell r="B2659" t="str">
            <v/>
          </cell>
          <cell r="D2659" t="str">
            <v/>
          </cell>
          <cell r="F2659">
            <v>0</v>
          </cell>
          <cell r="G2659">
            <v>0</v>
          </cell>
        </row>
        <row r="2660">
          <cell r="A2660" t="str">
            <v/>
          </cell>
          <cell r="B2660" t="str">
            <v/>
          </cell>
          <cell r="D2660" t="str">
            <v/>
          </cell>
          <cell r="F2660">
            <v>0</v>
          </cell>
          <cell r="G2660">
            <v>0</v>
          </cell>
        </row>
        <row r="2661">
          <cell r="A2661" t="str">
            <v/>
          </cell>
          <cell r="B2661" t="str">
            <v/>
          </cell>
          <cell r="D2661" t="str">
            <v/>
          </cell>
          <cell r="F2661">
            <v>0</v>
          </cell>
          <cell r="G2661">
            <v>0</v>
          </cell>
        </row>
        <row r="2662">
          <cell r="A2662" t="str">
            <v/>
          </cell>
          <cell r="B2662" t="str">
            <v/>
          </cell>
          <cell r="D2662" t="str">
            <v/>
          </cell>
          <cell r="F2662">
            <v>0</v>
          </cell>
          <cell r="G2662">
            <v>0</v>
          </cell>
        </row>
        <row r="2663">
          <cell r="A2663" t="str">
            <v/>
          </cell>
          <cell r="B2663" t="str">
            <v/>
          </cell>
          <cell r="D2663" t="str">
            <v/>
          </cell>
          <cell r="F2663">
            <v>0</v>
          </cell>
          <cell r="G2663">
            <v>0</v>
          </cell>
        </row>
        <row r="2664">
          <cell r="F2664" t="str">
            <v>Total B</v>
          </cell>
          <cell r="G2664">
            <v>0</v>
          </cell>
        </row>
        <row r="2665">
          <cell r="A2665" t="str">
            <v>C - EQUIPOS</v>
          </cell>
        </row>
        <row r="2666">
          <cell r="A2666" t="str">
            <v/>
          </cell>
          <cell r="B2666" t="str">
            <v/>
          </cell>
          <cell r="D2666" t="str">
            <v/>
          </cell>
          <cell r="F2666">
            <v>0</v>
          </cell>
          <cell r="G2666">
            <v>0</v>
          </cell>
        </row>
        <row r="2667">
          <cell r="A2667" t="str">
            <v/>
          </cell>
          <cell r="B2667" t="str">
            <v/>
          </cell>
          <cell r="D2667" t="str">
            <v/>
          </cell>
          <cell r="F2667">
            <v>0</v>
          </cell>
          <cell r="G2667">
            <v>0</v>
          </cell>
        </row>
        <row r="2668">
          <cell r="A2668" t="str">
            <v/>
          </cell>
          <cell r="B2668" t="str">
            <v/>
          </cell>
          <cell r="D2668" t="str">
            <v/>
          </cell>
          <cell r="F2668">
            <v>0</v>
          </cell>
          <cell r="G2668">
            <v>0</v>
          </cell>
        </row>
        <row r="2669">
          <cell r="A2669" t="str">
            <v/>
          </cell>
          <cell r="B2669" t="str">
            <v/>
          </cell>
          <cell r="D2669" t="str">
            <v/>
          </cell>
          <cell r="F2669">
            <v>0</v>
          </cell>
          <cell r="G2669">
            <v>0</v>
          </cell>
        </row>
        <row r="2670">
          <cell r="A2670" t="str">
            <v/>
          </cell>
          <cell r="B2670" t="str">
            <v/>
          </cell>
          <cell r="D2670" t="str">
            <v/>
          </cell>
          <cell r="F2670">
            <v>0</v>
          </cell>
          <cell r="G2670">
            <v>0</v>
          </cell>
        </row>
        <row r="2671">
          <cell r="A2671" t="str">
            <v/>
          </cell>
          <cell r="B2671" t="str">
            <v/>
          </cell>
          <cell r="D2671" t="str">
            <v/>
          </cell>
          <cell r="F2671">
            <v>0</v>
          </cell>
          <cell r="G2671">
            <v>0</v>
          </cell>
        </row>
        <row r="2672">
          <cell r="A2672" t="str">
            <v/>
          </cell>
          <cell r="B2672" t="str">
            <v/>
          </cell>
          <cell r="D2672" t="str">
            <v/>
          </cell>
          <cell r="F2672">
            <v>0</v>
          </cell>
          <cell r="G2672">
            <v>0</v>
          </cell>
        </row>
        <row r="2673">
          <cell r="A2673" t="str">
            <v/>
          </cell>
          <cell r="B2673" t="str">
            <v/>
          </cell>
          <cell r="D2673" t="str">
            <v/>
          </cell>
          <cell r="F2673">
            <v>0</v>
          </cell>
          <cell r="G2673">
            <v>0</v>
          </cell>
        </row>
        <row r="2674">
          <cell r="A2674" t="str">
            <v/>
          </cell>
          <cell r="B2674" t="str">
            <v/>
          </cell>
          <cell r="D2674" t="str">
            <v/>
          </cell>
          <cell r="F2674">
            <v>0</v>
          </cell>
          <cell r="G2674">
            <v>0</v>
          </cell>
        </row>
        <row r="2675">
          <cell r="A2675" t="str">
            <v/>
          </cell>
          <cell r="B2675" t="str">
            <v/>
          </cell>
          <cell r="D2675" t="str">
            <v/>
          </cell>
          <cell r="F2675">
            <v>0</v>
          </cell>
          <cell r="G2675">
            <v>0</v>
          </cell>
        </row>
        <row r="2676">
          <cell r="F2676" t="str">
            <v>Total C</v>
          </cell>
          <cell r="G2676">
            <v>0</v>
          </cell>
        </row>
        <row r="2678">
          <cell r="A2678" t="str">
            <v/>
          </cell>
          <cell r="B2678" t="str">
            <v/>
          </cell>
          <cell r="D2678" t="str">
            <v>COSTO NETO</v>
          </cell>
          <cell r="F2678" t="str">
            <v>Total D=A+B+C</v>
          </cell>
          <cell r="G2678">
            <v>0</v>
          </cell>
        </row>
        <row r="2680">
          <cell r="A2680" t="str">
            <v>ANALISIS DE PRECIOS</v>
          </cell>
        </row>
        <row r="2681">
          <cell r="A2681" t="str">
            <v>COMITENTE:</v>
          </cell>
          <cell r="B2681" t="str">
            <v>INSTITUTO PROVINCIAL DE LA VIVIENDA</v>
          </cell>
        </row>
        <row r="2682">
          <cell r="A2682" t="str">
            <v>CONTRATISTA:</v>
          </cell>
          <cell r="B2682">
            <v>0</v>
          </cell>
        </row>
        <row r="2683">
          <cell r="A2683" t="str">
            <v>OBRA:</v>
          </cell>
          <cell r="B2683">
            <v>0</v>
          </cell>
          <cell r="F2683" t="str">
            <v>PRECIOS A:</v>
          </cell>
          <cell r="G2683">
            <v>0</v>
          </cell>
        </row>
        <row r="2684">
          <cell r="A2684" t="str">
            <v>UBICACIÓN:</v>
          </cell>
          <cell r="B2684">
            <v>0</v>
          </cell>
        </row>
        <row r="2685">
          <cell r="A2685" t="str">
            <v>RUBRO:</v>
          </cell>
          <cell r="C2685">
            <v>0</v>
          </cell>
        </row>
        <row r="2686">
          <cell r="A2686" t="str">
            <v>ITEM:</v>
          </cell>
          <cell r="B2686" t="str">
            <v/>
          </cell>
          <cell r="C2686" t="str">
            <v/>
          </cell>
          <cell r="F2686" t="str">
            <v>UNIDAD:</v>
          </cell>
          <cell r="G2686" t="str">
            <v/>
          </cell>
        </row>
        <row r="2688">
          <cell r="A2688" t="str">
            <v>DATOS REDETERMINACION</v>
          </cell>
          <cell r="C2688" t="str">
            <v>DESIGNACION</v>
          </cell>
          <cell r="D2688" t="str">
            <v>U</v>
          </cell>
          <cell r="E2688" t="str">
            <v>Cantidad</v>
          </cell>
          <cell r="F2688" t="str">
            <v>$ Unitarios</v>
          </cell>
          <cell r="G2688" t="str">
            <v>$ Parcial</v>
          </cell>
        </row>
        <row r="2689">
          <cell r="A2689" t="str">
            <v>CÓDIGO</v>
          </cell>
          <cell r="B2689" t="str">
            <v>DESCRIPCIÓN</v>
          </cell>
        </row>
        <row r="2690">
          <cell r="A2690" t="str">
            <v>A - MATERIALES</v>
          </cell>
        </row>
        <row r="2691">
          <cell r="A2691" t="str">
            <v/>
          </cell>
          <cell r="B2691" t="str">
            <v/>
          </cell>
          <cell r="D2691" t="str">
            <v/>
          </cell>
          <cell r="F2691">
            <v>0</v>
          </cell>
          <cell r="G2691">
            <v>0</v>
          </cell>
        </row>
        <row r="2692">
          <cell r="A2692" t="str">
            <v/>
          </cell>
          <cell r="B2692" t="str">
            <v/>
          </cell>
          <cell r="D2692" t="str">
            <v/>
          </cell>
          <cell r="F2692">
            <v>0</v>
          </cell>
          <cell r="G2692">
            <v>0</v>
          </cell>
        </row>
        <row r="2693">
          <cell r="A2693" t="str">
            <v/>
          </cell>
          <cell r="B2693" t="str">
            <v/>
          </cell>
          <cell r="D2693" t="str">
            <v/>
          </cell>
          <cell r="F2693">
            <v>0</v>
          </cell>
          <cell r="G2693">
            <v>0</v>
          </cell>
        </row>
        <row r="2694">
          <cell r="A2694" t="str">
            <v/>
          </cell>
          <cell r="B2694" t="str">
            <v/>
          </cell>
          <cell r="D2694" t="str">
            <v/>
          </cell>
          <cell r="F2694">
            <v>0</v>
          </cell>
          <cell r="G2694">
            <v>0</v>
          </cell>
        </row>
        <row r="2695">
          <cell r="A2695" t="str">
            <v/>
          </cell>
          <cell r="B2695" t="str">
            <v/>
          </cell>
          <cell r="D2695" t="str">
            <v/>
          </cell>
          <cell r="F2695">
            <v>0</v>
          </cell>
          <cell r="G2695">
            <v>0</v>
          </cell>
        </row>
        <row r="2696">
          <cell r="A2696" t="str">
            <v/>
          </cell>
          <cell r="B2696" t="str">
            <v/>
          </cell>
          <cell r="D2696" t="str">
            <v/>
          </cell>
          <cell r="F2696">
            <v>0</v>
          </cell>
          <cell r="G2696">
            <v>0</v>
          </cell>
        </row>
        <row r="2697">
          <cell r="A2697" t="str">
            <v/>
          </cell>
          <cell r="B2697" t="str">
            <v/>
          </cell>
          <cell r="D2697" t="str">
            <v/>
          </cell>
          <cell r="F2697">
            <v>0</v>
          </cell>
          <cell r="G2697">
            <v>0</v>
          </cell>
        </row>
        <row r="2698">
          <cell r="A2698" t="str">
            <v/>
          </cell>
          <cell r="B2698" t="str">
            <v/>
          </cell>
          <cell r="D2698" t="str">
            <v/>
          </cell>
          <cell r="F2698">
            <v>0</v>
          </cell>
          <cell r="G2698">
            <v>0</v>
          </cell>
        </row>
        <row r="2699">
          <cell r="A2699" t="str">
            <v/>
          </cell>
          <cell r="B2699" t="str">
            <v/>
          </cell>
          <cell r="D2699" t="str">
            <v/>
          </cell>
          <cell r="F2699">
            <v>0</v>
          </cell>
          <cell r="G2699">
            <v>0</v>
          </cell>
        </row>
        <row r="2700">
          <cell r="A2700" t="str">
            <v/>
          </cell>
          <cell r="B2700" t="str">
            <v/>
          </cell>
          <cell r="D2700" t="str">
            <v/>
          </cell>
          <cell r="F2700">
            <v>0</v>
          </cell>
          <cell r="G2700">
            <v>0</v>
          </cell>
        </row>
        <row r="2701">
          <cell r="A2701" t="str">
            <v/>
          </cell>
          <cell r="B2701" t="str">
            <v/>
          </cell>
          <cell r="D2701" t="str">
            <v/>
          </cell>
          <cell r="F2701">
            <v>0</v>
          </cell>
          <cell r="G2701">
            <v>0</v>
          </cell>
        </row>
        <row r="2702">
          <cell r="A2702" t="str">
            <v/>
          </cell>
          <cell r="B2702" t="str">
            <v/>
          </cell>
          <cell r="D2702" t="str">
            <v/>
          </cell>
          <cell r="F2702">
            <v>0</v>
          </cell>
          <cell r="G2702">
            <v>0</v>
          </cell>
        </row>
        <row r="2703">
          <cell r="A2703" t="str">
            <v/>
          </cell>
          <cell r="B2703" t="str">
            <v/>
          </cell>
          <cell r="D2703" t="str">
            <v/>
          </cell>
          <cell r="F2703">
            <v>0</v>
          </cell>
          <cell r="G2703">
            <v>0</v>
          </cell>
        </row>
        <row r="2704">
          <cell r="A2704" t="str">
            <v/>
          </cell>
          <cell r="B2704" t="str">
            <v/>
          </cell>
          <cell r="D2704" t="str">
            <v/>
          </cell>
          <cell r="F2704">
            <v>0</v>
          </cell>
          <cell r="G2704">
            <v>0</v>
          </cell>
        </row>
        <row r="2705">
          <cell r="A2705" t="str">
            <v/>
          </cell>
          <cell r="B2705" t="str">
            <v/>
          </cell>
          <cell r="D2705" t="str">
            <v/>
          </cell>
          <cell r="F2705">
            <v>0</v>
          </cell>
          <cell r="G2705">
            <v>0</v>
          </cell>
        </row>
        <row r="2706">
          <cell r="A2706" t="str">
            <v/>
          </cell>
          <cell r="B2706" t="str">
            <v/>
          </cell>
          <cell r="D2706" t="str">
            <v/>
          </cell>
          <cell r="F2706">
            <v>0</v>
          </cell>
          <cell r="G2706">
            <v>0</v>
          </cell>
        </row>
        <row r="2707">
          <cell r="A2707" t="str">
            <v/>
          </cell>
          <cell r="B2707" t="str">
            <v/>
          </cell>
          <cell r="D2707" t="str">
            <v/>
          </cell>
          <cell r="F2707">
            <v>0</v>
          </cell>
          <cell r="G2707">
            <v>0</v>
          </cell>
        </row>
        <row r="2708">
          <cell r="A2708" t="str">
            <v/>
          </cell>
          <cell r="B2708" t="str">
            <v/>
          </cell>
          <cell r="D2708" t="str">
            <v/>
          </cell>
          <cell r="F2708">
            <v>0</v>
          </cell>
          <cell r="G2708">
            <v>0</v>
          </cell>
        </row>
        <row r="2709">
          <cell r="A2709" t="str">
            <v/>
          </cell>
          <cell r="B2709" t="str">
            <v/>
          </cell>
          <cell r="D2709" t="str">
            <v/>
          </cell>
          <cell r="F2709">
            <v>0</v>
          </cell>
          <cell r="G2709">
            <v>0</v>
          </cell>
        </row>
        <row r="2710">
          <cell r="A2710" t="str">
            <v/>
          </cell>
          <cell r="B2710" t="str">
            <v/>
          </cell>
          <cell r="D2710" t="str">
            <v/>
          </cell>
          <cell r="F2710">
            <v>0</v>
          </cell>
          <cell r="G2710">
            <v>0</v>
          </cell>
        </row>
        <row r="2711">
          <cell r="F2711" t="str">
            <v>Total A</v>
          </cell>
          <cell r="G2711">
            <v>0</v>
          </cell>
        </row>
        <row r="2712">
          <cell r="A2712" t="str">
            <v>B - MANO DE OBRA</v>
          </cell>
        </row>
        <row r="2713">
          <cell r="A2713" t="str">
            <v/>
          </cell>
          <cell r="B2713" t="str">
            <v/>
          </cell>
          <cell r="D2713" t="str">
            <v/>
          </cell>
          <cell r="F2713">
            <v>0</v>
          </cell>
          <cell r="G2713">
            <v>0</v>
          </cell>
        </row>
        <row r="2714">
          <cell r="A2714" t="str">
            <v/>
          </cell>
          <cell r="B2714" t="str">
            <v/>
          </cell>
          <cell r="D2714" t="str">
            <v/>
          </cell>
          <cell r="F2714">
            <v>0</v>
          </cell>
          <cell r="G2714">
            <v>0</v>
          </cell>
        </row>
        <row r="2715">
          <cell r="A2715" t="str">
            <v/>
          </cell>
          <cell r="B2715" t="str">
            <v/>
          </cell>
          <cell r="D2715" t="str">
            <v/>
          </cell>
          <cell r="F2715">
            <v>0</v>
          </cell>
          <cell r="G2715">
            <v>0</v>
          </cell>
        </row>
        <row r="2716">
          <cell r="A2716" t="str">
            <v/>
          </cell>
          <cell r="B2716" t="str">
            <v/>
          </cell>
          <cell r="D2716" t="str">
            <v/>
          </cell>
          <cell r="F2716">
            <v>0</v>
          </cell>
          <cell r="G2716">
            <v>0</v>
          </cell>
        </row>
        <row r="2717">
          <cell r="A2717" t="str">
            <v/>
          </cell>
          <cell r="B2717" t="str">
            <v/>
          </cell>
          <cell r="D2717" t="str">
            <v/>
          </cell>
          <cell r="F2717">
            <v>0</v>
          </cell>
          <cell r="G2717">
            <v>0</v>
          </cell>
        </row>
        <row r="2718">
          <cell r="A2718" t="str">
            <v/>
          </cell>
          <cell r="B2718" t="str">
            <v/>
          </cell>
          <cell r="D2718" t="str">
            <v/>
          </cell>
          <cell r="F2718">
            <v>0</v>
          </cell>
          <cell r="G2718">
            <v>0</v>
          </cell>
        </row>
        <row r="2719">
          <cell r="A2719" t="str">
            <v/>
          </cell>
          <cell r="B2719" t="str">
            <v/>
          </cell>
          <cell r="D2719" t="str">
            <v/>
          </cell>
          <cell r="F2719">
            <v>0</v>
          </cell>
          <cell r="G2719">
            <v>0</v>
          </cell>
        </row>
        <row r="2720">
          <cell r="A2720" t="str">
            <v/>
          </cell>
          <cell r="B2720" t="str">
            <v/>
          </cell>
          <cell r="D2720" t="str">
            <v/>
          </cell>
          <cell r="F2720">
            <v>0</v>
          </cell>
          <cell r="G2720">
            <v>0</v>
          </cell>
        </row>
        <row r="2721">
          <cell r="F2721" t="str">
            <v>Total B</v>
          </cell>
          <cell r="G2721">
            <v>0</v>
          </cell>
        </row>
        <row r="2722">
          <cell r="A2722" t="str">
            <v>C - EQUIPOS</v>
          </cell>
        </row>
        <row r="2723">
          <cell r="A2723" t="str">
            <v/>
          </cell>
          <cell r="B2723" t="str">
            <v/>
          </cell>
          <cell r="D2723" t="str">
            <v/>
          </cell>
          <cell r="F2723">
            <v>0</v>
          </cell>
          <cell r="G2723">
            <v>0</v>
          </cell>
        </row>
        <row r="2724">
          <cell r="A2724" t="str">
            <v/>
          </cell>
          <cell r="B2724" t="str">
            <v/>
          </cell>
          <cell r="D2724" t="str">
            <v/>
          </cell>
          <cell r="F2724">
            <v>0</v>
          </cell>
          <cell r="G2724">
            <v>0</v>
          </cell>
        </row>
        <row r="2725">
          <cell r="A2725" t="str">
            <v/>
          </cell>
          <cell r="B2725" t="str">
            <v/>
          </cell>
          <cell r="D2725" t="str">
            <v/>
          </cell>
          <cell r="F2725">
            <v>0</v>
          </cell>
          <cell r="G2725">
            <v>0</v>
          </cell>
        </row>
        <row r="2726">
          <cell r="A2726" t="str">
            <v/>
          </cell>
          <cell r="B2726" t="str">
            <v/>
          </cell>
          <cell r="D2726" t="str">
            <v/>
          </cell>
          <cell r="F2726">
            <v>0</v>
          </cell>
          <cell r="G2726">
            <v>0</v>
          </cell>
        </row>
        <row r="2727">
          <cell r="A2727" t="str">
            <v/>
          </cell>
          <cell r="B2727" t="str">
            <v/>
          </cell>
          <cell r="D2727" t="str">
            <v/>
          </cell>
          <cell r="F2727">
            <v>0</v>
          </cell>
          <cell r="G2727">
            <v>0</v>
          </cell>
        </row>
        <row r="2728">
          <cell r="A2728" t="str">
            <v/>
          </cell>
          <cell r="B2728" t="str">
            <v/>
          </cell>
          <cell r="D2728" t="str">
            <v/>
          </cell>
          <cell r="F2728">
            <v>0</v>
          </cell>
          <cell r="G2728">
            <v>0</v>
          </cell>
        </row>
        <row r="2729">
          <cell r="A2729" t="str">
            <v/>
          </cell>
          <cell r="B2729" t="str">
            <v/>
          </cell>
          <cell r="D2729" t="str">
            <v/>
          </cell>
          <cell r="F2729">
            <v>0</v>
          </cell>
          <cell r="G2729">
            <v>0</v>
          </cell>
        </row>
        <row r="2730">
          <cell r="A2730" t="str">
            <v/>
          </cell>
          <cell r="B2730" t="str">
            <v/>
          </cell>
          <cell r="D2730" t="str">
            <v/>
          </cell>
          <cell r="F2730">
            <v>0</v>
          </cell>
          <cell r="G2730">
            <v>0</v>
          </cell>
        </row>
        <row r="2731">
          <cell r="A2731" t="str">
            <v/>
          </cell>
          <cell r="B2731" t="str">
            <v/>
          </cell>
          <cell r="D2731" t="str">
            <v/>
          </cell>
          <cell r="F2731">
            <v>0</v>
          </cell>
          <cell r="G2731">
            <v>0</v>
          </cell>
        </row>
        <row r="2732">
          <cell r="A2732" t="str">
            <v/>
          </cell>
          <cell r="B2732" t="str">
            <v/>
          </cell>
          <cell r="D2732" t="str">
            <v/>
          </cell>
          <cell r="F2732">
            <v>0</v>
          </cell>
          <cell r="G2732">
            <v>0</v>
          </cell>
        </row>
        <row r="2733">
          <cell r="F2733" t="str">
            <v>Total C</v>
          </cell>
          <cell r="G2733">
            <v>0</v>
          </cell>
        </row>
        <row r="2735">
          <cell r="A2735" t="str">
            <v/>
          </cell>
          <cell r="B2735" t="str">
            <v/>
          </cell>
          <cell r="D2735" t="str">
            <v>COSTO NETO</v>
          </cell>
          <cell r="F2735" t="str">
            <v>Total D=A+B+C</v>
          </cell>
          <cell r="G2735">
            <v>0</v>
          </cell>
        </row>
        <row r="2737">
          <cell r="A2737" t="str">
            <v>ANALISIS DE PRECIOS</v>
          </cell>
        </row>
        <row r="2738">
          <cell r="A2738" t="str">
            <v>COMITENTE:</v>
          </cell>
          <cell r="B2738" t="str">
            <v>INSTITUTO PROVINCIAL DE LA VIVIENDA</v>
          </cell>
        </row>
        <row r="2739">
          <cell r="A2739" t="str">
            <v>CONTRATISTA:</v>
          </cell>
          <cell r="B2739">
            <v>0</v>
          </cell>
        </row>
        <row r="2740">
          <cell r="A2740" t="str">
            <v>OBRA:</v>
          </cell>
          <cell r="B2740">
            <v>0</v>
          </cell>
          <cell r="F2740" t="str">
            <v>PRECIOS A:</v>
          </cell>
          <cell r="G2740">
            <v>0</v>
          </cell>
        </row>
        <row r="2741">
          <cell r="A2741" t="str">
            <v>UBICACIÓN:</v>
          </cell>
          <cell r="B2741">
            <v>0</v>
          </cell>
        </row>
        <row r="2742">
          <cell r="A2742" t="str">
            <v>RUBRO:</v>
          </cell>
          <cell r="C2742">
            <v>0</v>
          </cell>
        </row>
        <row r="2743">
          <cell r="A2743" t="str">
            <v>ITEM:</v>
          </cell>
          <cell r="B2743" t="str">
            <v/>
          </cell>
          <cell r="C2743" t="str">
            <v/>
          </cell>
          <cell r="F2743" t="str">
            <v>UNIDAD:</v>
          </cell>
          <cell r="G2743" t="str">
            <v/>
          </cell>
        </row>
        <row r="2745">
          <cell r="A2745" t="str">
            <v>DATOS REDETERMINACION</v>
          </cell>
          <cell r="C2745" t="str">
            <v>DESIGNACION</v>
          </cell>
          <cell r="D2745" t="str">
            <v>U</v>
          </cell>
          <cell r="E2745" t="str">
            <v>Cantidad</v>
          </cell>
          <cell r="F2745" t="str">
            <v>$ Unitarios</v>
          </cell>
          <cell r="G2745" t="str">
            <v>$ Parcial</v>
          </cell>
        </row>
        <row r="2746">
          <cell r="A2746" t="str">
            <v>CÓDIGO</v>
          </cell>
          <cell r="B2746" t="str">
            <v>DESCRIPCIÓN</v>
          </cell>
        </row>
        <row r="2747">
          <cell r="A2747" t="str">
            <v>A - MATERIALES</v>
          </cell>
        </row>
        <row r="2748">
          <cell r="A2748" t="str">
            <v/>
          </cell>
          <cell r="B2748" t="str">
            <v/>
          </cell>
          <cell r="D2748" t="str">
            <v/>
          </cell>
          <cell r="F2748">
            <v>0</v>
          </cell>
          <cell r="G2748">
            <v>0</v>
          </cell>
        </row>
        <row r="2749">
          <cell r="A2749" t="str">
            <v/>
          </cell>
          <cell r="B2749" t="str">
            <v/>
          </cell>
          <cell r="D2749" t="str">
            <v/>
          </cell>
          <cell r="F2749">
            <v>0</v>
          </cell>
          <cell r="G2749">
            <v>0</v>
          </cell>
        </row>
        <row r="2750">
          <cell r="A2750" t="str">
            <v/>
          </cell>
          <cell r="B2750" t="str">
            <v/>
          </cell>
          <cell r="D2750" t="str">
            <v/>
          </cell>
          <cell r="F2750">
            <v>0</v>
          </cell>
          <cell r="G2750">
            <v>0</v>
          </cell>
        </row>
        <row r="2751">
          <cell r="A2751" t="str">
            <v/>
          </cell>
          <cell r="B2751" t="str">
            <v/>
          </cell>
          <cell r="D2751" t="str">
            <v/>
          </cell>
          <cell r="F2751">
            <v>0</v>
          </cell>
          <cell r="G2751">
            <v>0</v>
          </cell>
        </row>
        <row r="2752">
          <cell r="A2752" t="str">
            <v/>
          </cell>
          <cell r="B2752" t="str">
            <v/>
          </cell>
          <cell r="D2752" t="str">
            <v/>
          </cell>
          <cell r="F2752">
            <v>0</v>
          </cell>
          <cell r="G2752">
            <v>0</v>
          </cell>
        </row>
        <row r="2753">
          <cell r="A2753" t="str">
            <v/>
          </cell>
          <cell r="B2753" t="str">
            <v/>
          </cell>
          <cell r="D2753" t="str">
            <v/>
          </cell>
          <cell r="F2753">
            <v>0</v>
          </cell>
          <cell r="G2753">
            <v>0</v>
          </cell>
        </row>
        <row r="2754">
          <cell r="A2754" t="str">
            <v/>
          </cell>
          <cell r="B2754" t="str">
            <v/>
          </cell>
          <cell r="D2754" t="str">
            <v/>
          </cell>
          <cell r="F2754">
            <v>0</v>
          </cell>
          <cell r="G2754">
            <v>0</v>
          </cell>
        </row>
        <row r="2755">
          <cell r="A2755" t="str">
            <v/>
          </cell>
          <cell r="B2755" t="str">
            <v/>
          </cell>
          <cell r="D2755" t="str">
            <v/>
          </cell>
          <cell r="F2755">
            <v>0</v>
          </cell>
          <cell r="G2755">
            <v>0</v>
          </cell>
        </row>
        <row r="2756">
          <cell r="A2756" t="str">
            <v/>
          </cell>
          <cell r="B2756" t="str">
            <v/>
          </cell>
          <cell r="D2756" t="str">
            <v/>
          </cell>
          <cell r="F2756">
            <v>0</v>
          </cell>
          <cell r="G2756">
            <v>0</v>
          </cell>
        </row>
        <row r="2757">
          <cell r="A2757" t="str">
            <v/>
          </cell>
          <cell r="B2757" t="str">
            <v/>
          </cell>
          <cell r="D2757" t="str">
            <v/>
          </cell>
          <cell r="F2757">
            <v>0</v>
          </cell>
          <cell r="G2757">
            <v>0</v>
          </cell>
        </row>
        <row r="2758">
          <cell r="A2758" t="str">
            <v/>
          </cell>
          <cell r="B2758" t="str">
            <v/>
          </cell>
          <cell r="D2758" t="str">
            <v/>
          </cell>
          <cell r="F2758">
            <v>0</v>
          </cell>
          <cell r="G2758">
            <v>0</v>
          </cell>
        </row>
        <row r="2759">
          <cell r="A2759" t="str">
            <v/>
          </cell>
          <cell r="B2759" t="str">
            <v/>
          </cell>
          <cell r="D2759" t="str">
            <v/>
          </cell>
          <cell r="F2759">
            <v>0</v>
          </cell>
          <cell r="G2759">
            <v>0</v>
          </cell>
        </row>
        <row r="2760">
          <cell r="A2760" t="str">
            <v/>
          </cell>
          <cell r="B2760" t="str">
            <v/>
          </cell>
          <cell r="D2760" t="str">
            <v/>
          </cell>
          <cell r="F2760">
            <v>0</v>
          </cell>
          <cell r="G2760">
            <v>0</v>
          </cell>
        </row>
        <row r="2761">
          <cell r="A2761" t="str">
            <v/>
          </cell>
          <cell r="B2761" t="str">
            <v/>
          </cell>
          <cell r="D2761" t="str">
            <v/>
          </cell>
          <cell r="F2761">
            <v>0</v>
          </cell>
          <cell r="G2761">
            <v>0</v>
          </cell>
        </row>
        <row r="2762">
          <cell r="A2762" t="str">
            <v/>
          </cell>
          <cell r="B2762" t="str">
            <v/>
          </cell>
          <cell r="D2762" t="str">
            <v/>
          </cell>
          <cell r="F2762">
            <v>0</v>
          </cell>
          <cell r="G2762">
            <v>0</v>
          </cell>
        </row>
        <row r="2763">
          <cell r="A2763" t="str">
            <v/>
          </cell>
          <cell r="B2763" t="str">
            <v/>
          </cell>
          <cell r="D2763" t="str">
            <v/>
          </cell>
          <cell r="F2763">
            <v>0</v>
          </cell>
          <cell r="G2763">
            <v>0</v>
          </cell>
        </row>
        <row r="2764">
          <cell r="A2764" t="str">
            <v/>
          </cell>
          <cell r="B2764" t="str">
            <v/>
          </cell>
          <cell r="D2764" t="str">
            <v/>
          </cell>
          <cell r="F2764">
            <v>0</v>
          </cell>
          <cell r="G2764">
            <v>0</v>
          </cell>
        </row>
        <row r="2765">
          <cell r="A2765" t="str">
            <v/>
          </cell>
          <cell r="B2765" t="str">
            <v/>
          </cell>
          <cell r="D2765" t="str">
            <v/>
          </cell>
          <cell r="F2765">
            <v>0</v>
          </cell>
          <cell r="G2765">
            <v>0</v>
          </cell>
        </row>
        <row r="2766">
          <cell r="A2766" t="str">
            <v/>
          </cell>
          <cell r="B2766" t="str">
            <v/>
          </cell>
          <cell r="D2766" t="str">
            <v/>
          </cell>
          <cell r="F2766">
            <v>0</v>
          </cell>
          <cell r="G2766">
            <v>0</v>
          </cell>
        </row>
        <row r="2767">
          <cell r="A2767" t="str">
            <v/>
          </cell>
          <cell r="B2767" t="str">
            <v/>
          </cell>
          <cell r="D2767" t="str">
            <v/>
          </cell>
          <cell r="F2767">
            <v>0</v>
          </cell>
          <cell r="G2767">
            <v>0</v>
          </cell>
        </row>
        <row r="2768">
          <cell r="F2768" t="str">
            <v>Total A</v>
          </cell>
          <cell r="G2768">
            <v>0</v>
          </cell>
        </row>
        <row r="2769">
          <cell r="A2769" t="str">
            <v>B - MANO DE OBRA</v>
          </cell>
        </row>
        <row r="2770">
          <cell r="A2770" t="str">
            <v/>
          </cell>
          <cell r="B2770" t="str">
            <v/>
          </cell>
          <cell r="D2770" t="str">
            <v/>
          </cell>
          <cell r="F2770">
            <v>0</v>
          </cell>
          <cell r="G2770">
            <v>0</v>
          </cell>
        </row>
        <row r="2771">
          <cell r="A2771" t="str">
            <v/>
          </cell>
          <cell r="B2771" t="str">
            <v/>
          </cell>
          <cell r="D2771" t="str">
            <v/>
          </cell>
          <cell r="F2771">
            <v>0</v>
          </cell>
          <cell r="G2771">
            <v>0</v>
          </cell>
        </row>
        <row r="2772">
          <cell r="A2772" t="str">
            <v/>
          </cell>
          <cell r="B2772" t="str">
            <v/>
          </cell>
          <cell r="D2772" t="str">
            <v/>
          </cell>
          <cell r="F2772">
            <v>0</v>
          </cell>
          <cell r="G2772">
            <v>0</v>
          </cell>
        </row>
        <row r="2773">
          <cell r="A2773" t="str">
            <v/>
          </cell>
          <cell r="B2773" t="str">
            <v/>
          </cell>
          <cell r="D2773" t="str">
            <v/>
          </cell>
          <cell r="F2773">
            <v>0</v>
          </cell>
          <cell r="G2773">
            <v>0</v>
          </cell>
        </row>
        <row r="2774">
          <cell r="A2774" t="str">
            <v/>
          </cell>
          <cell r="B2774" t="str">
            <v/>
          </cell>
          <cell r="D2774" t="str">
            <v/>
          </cell>
          <cell r="F2774">
            <v>0</v>
          </cell>
          <cell r="G2774">
            <v>0</v>
          </cell>
        </row>
        <row r="2775">
          <cell r="A2775" t="str">
            <v/>
          </cell>
          <cell r="B2775" t="str">
            <v/>
          </cell>
          <cell r="D2775" t="str">
            <v/>
          </cell>
          <cell r="F2775">
            <v>0</v>
          </cell>
          <cell r="G2775">
            <v>0</v>
          </cell>
        </row>
        <row r="2776">
          <cell r="A2776" t="str">
            <v/>
          </cell>
          <cell r="B2776" t="str">
            <v/>
          </cell>
          <cell r="D2776" t="str">
            <v/>
          </cell>
          <cell r="F2776">
            <v>0</v>
          </cell>
          <cell r="G2776">
            <v>0</v>
          </cell>
        </row>
        <row r="2777">
          <cell r="A2777" t="str">
            <v/>
          </cell>
          <cell r="B2777" t="str">
            <v/>
          </cell>
          <cell r="D2777" t="str">
            <v/>
          </cell>
          <cell r="F2777">
            <v>0</v>
          </cell>
          <cell r="G2777">
            <v>0</v>
          </cell>
        </row>
        <row r="2778">
          <cell r="F2778" t="str">
            <v>Total B</v>
          </cell>
          <cell r="G2778">
            <v>0</v>
          </cell>
        </row>
        <row r="2779">
          <cell r="A2779" t="str">
            <v>C - EQUIPOS</v>
          </cell>
        </row>
        <row r="2780">
          <cell r="A2780" t="str">
            <v/>
          </cell>
          <cell r="B2780" t="str">
            <v/>
          </cell>
          <cell r="D2780" t="str">
            <v/>
          </cell>
          <cell r="F2780">
            <v>0</v>
          </cell>
          <cell r="G2780">
            <v>0</v>
          </cell>
        </row>
        <row r="2781">
          <cell r="A2781" t="str">
            <v/>
          </cell>
          <cell r="B2781" t="str">
            <v/>
          </cell>
          <cell r="D2781" t="str">
            <v/>
          </cell>
          <cell r="F2781">
            <v>0</v>
          </cell>
          <cell r="G2781">
            <v>0</v>
          </cell>
        </row>
        <row r="2782">
          <cell r="A2782" t="str">
            <v/>
          </cell>
          <cell r="B2782" t="str">
            <v/>
          </cell>
          <cell r="D2782" t="str">
            <v/>
          </cell>
          <cell r="F2782">
            <v>0</v>
          </cell>
          <cell r="G2782">
            <v>0</v>
          </cell>
        </row>
        <row r="2783">
          <cell r="A2783" t="str">
            <v/>
          </cell>
          <cell r="B2783" t="str">
            <v/>
          </cell>
          <cell r="D2783" t="str">
            <v/>
          </cell>
          <cell r="F2783">
            <v>0</v>
          </cell>
          <cell r="G2783">
            <v>0</v>
          </cell>
        </row>
        <row r="2784">
          <cell r="A2784" t="str">
            <v/>
          </cell>
          <cell r="B2784" t="str">
            <v/>
          </cell>
          <cell r="D2784" t="str">
            <v/>
          </cell>
          <cell r="F2784">
            <v>0</v>
          </cell>
          <cell r="G2784">
            <v>0</v>
          </cell>
        </row>
        <row r="2785">
          <cell r="A2785" t="str">
            <v/>
          </cell>
          <cell r="B2785" t="str">
            <v/>
          </cell>
          <cell r="D2785" t="str">
            <v/>
          </cell>
          <cell r="F2785">
            <v>0</v>
          </cell>
          <cell r="G2785">
            <v>0</v>
          </cell>
        </row>
        <row r="2786">
          <cell r="A2786" t="str">
            <v/>
          </cell>
          <cell r="B2786" t="str">
            <v/>
          </cell>
          <cell r="D2786" t="str">
            <v/>
          </cell>
          <cell r="F2786">
            <v>0</v>
          </cell>
          <cell r="G2786">
            <v>0</v>
          </cell>
        </row>
        <row r="2787">
          <cell r="A2787" t="str">
            <v/>
          </cell>
          <cell r="B2787" t="str">
            <v/>
          </cell>
          <cell r="D2787" t="str">
            <v/>
          </cell>
          <cell r="F2787">
            <v>0</v>
          </cell>
          <cell r="G2787">
            <v>0</v>
          </cell>
        </row>
        <row r="2788">
          <cell r="A2788" t="str">
            <v/>
          </cell>
          <cell r="B2788" t="str">
            <v/>
          </cell>
          <cell r="D2788" t="str">
            <v/>
          </cell>
          <cell r="F2788">
            <v>0</v>
          </cell>
          <cell r="G2788">
            <v>0</v>
          </cell>
        </row>
        <row r="2789">
          <cell r="A2789" t="str">
            <v/>
          </cell>
          <cell r="B2789" t="str">
            <v/>
          </cell>
          <cell r="D2789" t="str">
            <v/>
          </cell>
          <cell r="F2789">
            <v>0</v>
          </cell>
          <cell r="G2789">
            <v>0</v>
          </cell>
        </row>
        <row r="2790">
          <cell r="F2790" t="str">
            <v>Total C</v>
          </cell>
          <cell r="G2790">
            <v>0</v>
          </cell>
        </row>
        <row r="2792">
          <cell r="A2792" t="str">
            <v/>
          </cell>
          <cell r="B2792" t="str">
            <v/>
          </cell>
          <cell r="D2792" t="str">
            <v>COSTO NETO</v>
          </cell>
          <cell r="F2792" t="str">
            <v>Total D=A+B+C</v>
          </cell>
          <cell r="G2792">
            <v>0</v>
          </cell>
        </row>
        <row r="2794">
          <cell r="A2794" t="str">
            <v>ANALISIS DE PRECIOS</v>
          </cell>
        </row>
        <row r="2795">
          <cell r="A2795" t="str">
            <v>COMITENTE:</v>
          </cell>
          <cell r="B2795" t="str">
            <v>INSTITUTO PROVINCIAL DE LA VIVIENDA</v>
          </cell>
        </row>
        <row r="2796">
          <cell r="A2796" t="str">
            <v>CONTRATISTA:</v>
          </cell>
          <cell r="B2796">
            <v>0</v>
          </cell>
        </row>
        <row r="2797">
          <cell r="A2797" t="str">
            <v>OBRA:</v>
          </cell>
          <cell r="B2797">
            <v>0</v>
          </cell>
          <cell r="F2797" t="str">
            <v>PRECIOS A:</v>
          </cell>
          <cell r="G2797">
            <v>0</v>
          </cell>
        </row>
        <row r="2798">
          <cell r="A2798" t="str">
            <v>UBICACIÓN:</v>
          </cell>
          <cell r="B2798">
            <v>0</v>
          </cell>
        </row>
        <row r="2799">
          <cell r="A2799" t="str">
            <v>RUBRO:</v>
          </cell>
          <cell r="C2799">
            <v>0</v>
          </cell>
        </row>
        <row r="2800">
          <cell r="A2800" t="str">
            <v>ITEM:</v>
          </cell>
          <cell r="B2800" t="str">
            <v/>
          </cell>
          <cell r="C2800" t="str">
            <v/>
          </cell>
          <cell r="F2800" t="str">
            <v>UNIDAD:</v>
          </cell>
          <cell r="G2800" t="str">
            <v/>
          </cell>
        </row>
        <row r="2802">
          <cell r="A2802" t="str">
            <v>DATOS REDETERMINACION</v>
          </cell>
          <cell r="C2802" t="str">
            <v>DESIGNACION</v>
          </cell>
          <cell r="D2802" t="str">
            <v>U</v>
          </cell>
          <cell r="E2802" t="str">
            <v>Cantidad</v>
          </cell>
          <cell r="F2802" t="str">
            <v>$ Unitarios</v>
          </cell>
          <cell r="G2802" t="str">
            <v>$ Parcial</v>
          </cell>
        </row>
        <row r="2803">
          <cell r="A2803" t="str">
            <v>CÓDIGO</v>
          </cell>
          <cell r="B2803" t="str">
            <v>DESCRIPCIÓN</v>
          </cell>
        </row>
        <row r="2804">
          <cell r="A2804" t="str">
            <v>A - MATERIALES</v>
          </cell>
        </row>
        <row r="2805">
          <cell r="A2805" t="str">
            <v/>
          </cell>
          <cell r="B2805" t="str">
            <v/>
          </cell>
          <cell r="D2805" t="str">
            <v/>
          </cell>
          <cell r="F2805">
            <v>0</v>
          </cell>
          <cell r="G2805">
            <v>0</v>
          </cell>
        </row>
        <row r="2806">
          <cell r="A2806" t="str">
            <v/>
          </cell>
          <cell r="B2806" t="str">
            <v/>
          </cell>
          <cell r="D2806" t="str">
            <v/>
          </cell>
          <cell r="F2806">
            <v>0</v>
          </cell>
          <cell r="G2806">
            <v>0</v>
          </cell>
        </row>
        <row r="2807">
          <cell r="A2807" t="str">
            <v/>
          </cell>
          <cell r="B2807" t="str">
            <v/>
          </cell>
          <cell r="D2807" t="str">
            <v/>
          </cell>
          <cell r="F2807">
            <v>0</v>
          </cell>
          <cell r="G2807">
            <v>0</v>
          </cell>
        </row>
        <row r="2808">
          <cell r="A2808" t="str">
            <v/>
          </cell>
          <cell r="B2808" t="str">
            <v/>
          </cell>
          <cell r="D2808" t="str">
            <v/>
          </cell>
          <cell r="F2808">
            <v>0</v>
          </cell>
          <cell r="G2808">
            <v>0</v>
          </cell>
        </row>
        <row r="2809">
          <cell r="A2809" t="str">
            <v/>
          </cell>
          <cell r="B2809" t="str">
            <v/>
          </cell>
          <cell r="D2809" t="str">
            <v/>
          </cell>
          <cell r="F2809">
            <v>0</v>
          </cell>
          <cell r="G2809">
            <v>0</v>
          </cell>
        </row>
        <row r="2810">
          <cell r="A2810" t="str">
            <v/>
          </cell>
          <cell r="B2810" t="str">
            <v/>
          </cell>
          <cell r="D2810" t="str">
            <v/>
          </cell>
          <cell r="F2810">
            <v>0</v>
          </cell>
          <cell r="G2810">
            <v>0</v>
          </cell>
        </row>
        <row r="2811">
          <cell r="A2811" t="str">
            <v/>
          </cell>
          <cell r="B2811" t="str">
            <v/>
          </cell>
          <cell r="D2811" t="str">
            <v/>
          </cell>
          <cell r="F2811">
            <v>0</v>
          </cell>
          <cell r="G2811">
            <v>0</v>
          </cell>
        </row>
        <row r="2812">
          <cell r="A2812" t="str">
            <v/>
          </cell>
          <cell r="B2812" t="str">
            <v/>
          </cell>
          <cell r="D2812" t="str">
            <v/>
          </cell>
          <cell r="F2812">
            <v>0</v>
          </cell>
          <cell r="G2812">
            <v>0</v>
          </cell>
        </row>
        <row r="2813">
          <cell r="A2813" t="str">
            <v/>
          </cell>
          <cell r="B2813" t="str">
            <v/>
          </cell>
          <cell r="D2813" t="str">
            <v/>
          </cell>
          <cell r="F2813">
            <v>0</v>
          </cell>
          <cell r="G2813">
            <v>0</v>
          </cell>
        </row>
        <row r="2814">
          <cell r="A2814" t="str">
            <v/>
          </cell>
          <cell r="B2814" t="str">
            <v/>
          </cell>
          <cell r="D2814" t="str">
            <v/>
          </cell>
          <cell r="F2814">
            <v>0</v>
          </cell>
          <cell r="G2814">
            <v>0</v>
          </cell>
        </row>
        <row r="2815">
          <cell r="A2815" t="str">
            <v/>
          </cell>
          <cell r="B2815" t="str">
            <v/>
          </cell>
          <cell r="D2815" t="str">
            <v/>
          </cell>
          <cell r="F2815">
            <v>0</v>
          </cell>
          <cell r="G2815">
            <v>0</v>
          </cell>
        </row>
        <row r="2816">
          <cell r="A2816" t="str">
            <v/>
          </cell>
          <cell r="B2816" t="str">
            <v/>
          </cell>
          <cell r="D2816" t="str">
            <v/>
          </cell>
          <cell r="F2816">
            <v>0</v>
          </cell>
          <cell r="G2816">
            <v>0</v>
          </cell>
        </row>
        <row r="2817">
          <cell r="A2817" t="str">
            <v/>
          </cell>
          <cell r="B2817" t="str">
            <v/>
          </cell>
          <cell r="D2817" t="str">
            <v/>
          </cell>
          <cell r="F2817">
            <v>0</v>
          </cell>
          <cell r="G2817">
            <v>0</v>
          </cell>
        </row>
        <row r="2818">
          <cell r="A2818" t="str">
            <v/>
          </cell>
          <cell r="B2818" t="str">
            <v/>
          </cell>
          <cell r="D2818" t="str">
            <v/>
          </cell>
          <cell r="F2818">
            <v>0</v>
          </cell>
          <cell r="G2818">
            <v>0</v>
          </cell>
        </row>
        <row r="2819">
          <cell r="A2819" t="str">
            <v/>
          </cell>
          <cell r="B2819" t="str">
            <v/>
          </cell>
          <cell r="D2819" t="str">
            <v/>
          </cell>
          <cell r="F2819">
            <v>0</v>
          </cell>
          <cell r="G2819">
            <v>0</v>
          </cell>
        </row>
        <row r="2820">
          <cell r="A2820" t="str">
            <v/>
          </cell>
          <cell r="B2820" t="str">
            <v/>
          </cell>
          <cell r="D2820" t="str">
            <v/>
          </cell>
          <cell r="F2820">
            <v>0</v>
          </cell>
          <cell r="G2820">
            <v>0</v>
          </cell>
        </row>
        <row r="2821">
          <cell r="A2821" t="str">
            <v/>
          </cell>
          <cell r="B2821" t="str">
            <v/>
          </cell>
          <cell r="D2821" t="str">
            <v/>
          </cell>
          <cell r="F2821">
            <v>0</v>
          </cell>
          <cell r="G2821">
            <v>0</v>
          </cell>
        </row>
        <row r="2822">
          <cell r="A2822" t="str">
            <v/>
          </cell>
          <cell r="B2822" t="str">
            <v/>
          </cell>
          <cell r="D2822" t="str">
            <v/>
          </cell>
          <cell r="F2822">
            <v>0</v>
          </cell>
          <cell r="G2822">
            <v>0</v>
          </cell>
        </row>
        <row r="2823">
          <cell r="A2823" t="str">
            <v/>
          </cell>
          <cell r="B2823" t="str">
            <v/>
          </cell>
          <cell r="D2823" t="str">
            <v/>
          </cell>
          <cell r="F2823">
            <v>0</v>
          </cell>
          <cell r="G2823">
            <v>0</v>
          </cell>
        </row>
        <row r="2824">
          <cell r="A2824" t="str">
            <v/>
          </cell>
          <cell r="B2824" t="str">
            <v/>
          </cell>
          <cell r="D2824" t="str">
            <v/>
          </cell>
          <cell r="F2824">
            <v>0</v>
          </cell>
          <cell r="G2824">
            <v>0</v>
          </cell>
        </row>
        <row r="2825">
          <cell r="F2825" t="str">
            <v>Total A</v>
          </cell>
          <cell r="G2825">
            <v>0</v>
          </cell>
        </row>
        <row r="2826">
          <cell r="A2826" t="str">
            <v>B - MANO DE OBRA</v>
          </cell>
        </row>
        <row r="2827">
          <cell r="A2827" t="str">
            <v/>
          </cell>
          <cell r="B2827" t="str">
            <v/>
          </cell>
          <cell r="D2827" t="str">
            <v/>
          </cell>
          <cell r="F2827">
            <v>0</v>
          </cell>
          <cell r="G2827">
            <v>0</v>
          </cell>
        </row>
        <row r="2828">
          <cell r="A2828" t="str">
            <v/>
          </cell>
          <cell r="B2828" t="str">
            <v/>
          </cell>
          <cell r="D2828" t="str">
            <v/>
          </cell>
          <cell r="F2828">
            <v>0</v>
          </cell>
          <cell r="G2828">
            <v>0</v>
          </cell>
        </row>
        <row r="2829">
          <cell r="A2829" t="str">
            <v/>
          </cell>
          <cell r="B2829" t="str">
            <v/>
          </cell>
          <cell r="D2829" t="str">
            <v/>
          </cell>
          <cell r="F2829">
            <v>0</v>
          </cell>
          <cell r="G2829">
            <v>0</v>
          </cell>
        </row>
        <row r="2830">
          <cell r="A2830" t="str">
            <v/>
          </cell>
          <cell r="B2830" t="str">
            <v/>
          </cell>
          <cell r="D2830" t="str">
            <v/>
          </cell>
          <cell r="F2830">
            <v>0</v>
          </cell>
          <cell r="G2830">
            <v>0</v>
          </cell>
        </row>
        <row r="2831">
          <cell r="A2831" t="str">
            <v/>
          </cell>
          <cell r="B2831" t="str">
            <v/>
          </cell>
          <cell r="D2831" t="str">
            <v/>
          </cell>
          <cell r="F2831">
            <v>0</v>
          </cell>
          <cell r="G2831">
            <v>0</v>
          </cell>
        </row>
        <row r="2832">
          <cell r="A2832" t="str">
            <v/>
          </cell>
          <cell r="B2832" t="str">
            <v/>
          </cell>
          <cell r="D2832" t="str">
            <v/>
          </cell>
          <cell r="F2832">
            <v>0</v>
          </cell>
          <cell r="G2832">
            <v>0</v>
          </cell>
        </row>
        <row r="2833">
          <cell r="A2833" t="str">
            <v/>
          </cell>
          <cell r="B2833" t="str">
            <v/>
          </cell>
          <cell r="D2833" t="str">
            <v/>
          </cell>
          <cell r="F2833">
            <v>0</v>
          </cell>
          <cell r="G2833">
            <v>0</v>
          </cell>
        </row>
        <row r="2834">
          <cell r="A2834" t="str">
            <v/>
          </cell>
          <cell r="B2834" t="str">
            <v/>
          </cell>
          <cell r="D2834" t="str">
            <v/>
          </cell>
          <cell r="F2834">
            <v>0</v>
          </cell>
          <cell r="G2834">
            <v>0</v>
          </cell>
        </row>
        <row r="2835">
          <cell r="F2835" t="str">
            <v>Total B</v>
          </cell>
          <cell r="G2835">
            <v>0</v>
          </cell>
        </row>
        <row r="2836">
          <cell r="A2836" t="str">
            <v>C - EQUIPOS</v>
          </cell>
        </row>
        <row r="2837">
          <cell r="A2837" t="str">
            <v/>
          </cell>
          <cell r="B2837" t="str">
            <v/>
          </cell>
          <cell r="D2837" t="str">
            <v/>
          </cell>
          <cell r="F2837">
            <v>0</v>
          </cell>
          <cell r="G2837">
            <v>0</v>
          </cell>
        </row>
        <row r="2838">
          <cell r="A2838" t="str">
            <v/>
          </cell>
          <cell r="B2838" t="str">
            <v/>
          </cell>
          <cell r="D2838" t="str">
            <v/>
          </cell>
          <cell r="F2838">
            <v>0</v>
          </cell>
          <cell r="G2838">
            <v>0</v>
          </cell>
        </row>
        <row r="2839">
          <cell r="A2839" t="str">
            <v/>
          </cell>
          <cell r="B2839" t="str">
            <v/>
          </cell>
          <cell r="D2839" t="str">
            <v/>
          </cell>
          <cell r="F2839">
            <v>0</v>
          </cell>
          <cell r="G2839">
            <v>0</v>
          </cell>
        </row>
        <row r="2840">
          <cell r="A2840" t="str">
            <v/>
          </cell>
          <cell r="B2840" t="str">
            <v/>
          </cell>
          <cell r="D2840" t="str">
            <v/>
          </cell>
          <cell r="F2840">
            <v>0</v>
          </cell>
          <cell r="G2840">
            <v>0</v>
          </cell>
        </row>
        <row r="2841">
          <cell r="A2841" t="str">
            <v/>
          </cell>
          <cell r="B2841" t="str">
            <v/>
          </cell>
          <cell r="D2841" t="str">
            <v/>
          </cell>
          <cell r="F2841">
            <v>0</v>
          </cell>
          <cell r="G2841">
            <v>0</v>
          </cell>
        </row>
        <row r="2842">
          <cell r="A2842" t="str">
            <v/>
          </cell>
          <cell r="B2842" t="str">
            <v/>
          </cell>
          <cell r="D2842" t="str">
            <v/>
          </cell>
          <cell r="F2842">
            <v>0</v>
          </cell>
          <cell r="G2842">
            <v>0</v>
          </cell>
        </row>
        <row r="2843">
          <cell r="A2843" t="str">
            <v/>
          </cell>
          <cell r="B2843" t="str">
            <v/>
          </cell>
          <cell r="D2843" t="str">
            <v/>
          </cell>
          <cell r="F2843">
            <v>0</v>
          </cell>
          <cell r="G2843">
            <v>0</v>
          </cell>
        </row>
        <row r="2844">
          <cell r="A2844" t="str">
            <v/>
          </cell>
          <cell r="B2844" t="str">
            <v/>
          </cell>
          <cell r="D2844" t="str">
            <v/>
          </cell>
          <cell r="F2844">
            <v>0</v>
          </cell>
          <cell r="G2844">
            <v>0</v>
          </cell>
        </row>
        <row r="2845">
          <cell r="A2845" t="str">
            <v/>
          </cell>
          <cell r="B2845" t="str">
            <v/>
          </cell>
          <cell r="D2845" t="str">
            <v/>
          </cell>
          <cell r="F2845">
            <v>0</v>
          </cell>
          <cell r="G2845">
            <v>0</v>
          </cell>
        </row>
        <row r="2846">
          <cell r="A2846" t="str">
            <v/>
          </cell>
          <cell r="B2846" t="str">
            <v/>
          </cell>
          <cell r="D2846" t="str">
            <v/>
          </cell>
          <cell r="F2846">
            <v>0</v>
          </cell>
          <cell r="G2846">
            <v>0</v>
          </cell>
        </row>
        <row r="2847">
          <cell r="F2847" t="str">
            <v>Total C</v>
          </cell>
          <cell r="G2847">
            <v>0</v>
          </cell>
        </row>
        <row r="2849">
          <cell r="A2849" t="str">
            <v/>
          </cell>
          <cell r="B2849" t="str">
            <v/>
          </cell>
          <cell r="D2849" t="str">
            <v>COSTO NETO</v>
          </cell>
          <cell r="F2849" t="str">
            <v>Total D=A+B+C</v>
          </cell>
          <cell r="G2849">
            <v>0</v>
          </cell>
        </row>
        <row r="2851">
          <cell r="A2851" t="str">
            <v>ANALISIS DE PRECIOS</v>
          </cell>
        </row>
        <row r="2852">
          <cell r="A2852" t="str">
            <v>COMITENTE:</v>
          </cell>
          <cell r="B2852" t="str">
            <v>INSTITUTO PROVINCIAL DE LA VIVIENDA</v>
          </cell>
        </row>
        <row r="2853">
          <cell r="A2853" t="str">
            <v>CONTRATISTA:</v>
          </cell>
          <cell r="B2853">
            <v>0</v>
          </cell>
        </row>
        <row r="2854">
          <cell r="A2854" t="str">
            <v>OBRA:</v>
          </cell>
          <cell r="B2854">
            <v>0</v>
          </cell>
          <cell r="F2854" t="str">
            <v>PRECIOS A:</v>
          </cell>
          <cell r="G2854">
            <v>0</v>
          </cell>
        </row>
        <row r="2855">
          <cell r="A2855" t="str">
            <v>UBICACIÓN:</v>
          </cell>
          <cell r="B2855">
            <v>0</v>
          </cell>
        </row>
        <row r="2856">
          <cell r="A2856" t="str">
            <v>RUBRO:</v>
          </cell>
          <cell r="C2856">
            <v>0</v>
          </cell>
        </row>
        <row r="2857">
          <cell r="A2857" t="str">
            <v>ITEM:</v>
          </cell>
          <cell r="B2857" t="str">
            <v/>
          </cell>
          <cell r="C2857" t="str">
            <v/>
          </cell>
          <cell r="F2857" t="str">
            <v>UNIDAD:</v>
          </cell>
          <cell r="G2857" t="str">
            <v/>
          </cell>
        </row>
        <row r="2859">
          <cell r="A2859" t="str">
            <v>DATOS REDETERMINACION</v>
          </cell>
          <cell r="C2859" t="str">
            <v>DESIGNACION</v>
          </cell>
          <cell r="D2859" t="str">
            <v>U</v>
          </cell>
          <cell r="E2859" t="str">
            <v>Cantidad</v>
          </cell>
          <cell r="F2859" t="str">
            <v>$ Unitarios</v>
          </cell>
          <cell r="G2859" t="str">
            <v>$ Parcial</v>
          </cell>
        </row>
        <row r="2860">
          <cell r="A2860" t="str">
            <v>CÓDIGO</v>
          </cell>
          <cell r="B2860" t="str">
            <v>DESCRIPCIÓN</v>
          </cell>
        </row>
        <row r="2861">
          <cell r="A2861" t="str">
            <v>A - MATERIALES</v>
          </cell>
        </row>
        <row r="2862">
          <cell r="A2862" t="str">
            <v/>
          </cell>
          <cell r="B2862" t="str">
            <v/>
          </cell>
          <cell r="D2862" t="str">
            <v/>
          </cell>
          <cell r="F2862">
            <v>0</v>
          </cell>
          <cell r="G2862">
            <v>0</v>
          </cell>
        </row>
        <row r="2863">
          <cell r="A2863" t="str">
            <v/>
          </cell>
          <cell r="B2863" t="str">
            <v/>
          </cell>
          <cell r="D2863" t="str">
            <v/>
          </cell>
          <cell r="F2863">
            <v>0</v>
          </cell>
          <cell r="G2863">
            <v>0</v>
          </cell>
        </row>
        <row r="2864">
          <cell r="A2864" t="str">
            <v/>
          </cell>
          <cell r="B2864" t="str">
            <v/>
          </cell>
          <cell r="D2864" t="str">
            <v/>
          </cell>
          <cell r="F2864">
            <v>0</v>
          </cell>
          <cell r="G2864">
            <v>0</v>
          </cell>
        </row>
        <row r="2865">
          <cell r="A2865" t="str">
            <v/>
          </cell>
          <cell r="B2865" t="str">
            <v/>
          </cell>
          <cell r="D2865" t="str">
            <v/>
          </cell>
          <cell r="F2865">
            <v>0</v>
          </cell>
          <cell r="G2865">
            <v>0</v>
          </cell>
        </row>
        <row r="2866">
          <cell r="A2866" t="str">
            <v/>
          </cell>
          <cell r="B2866" t="str">
            <v/>
          </cell>
          <cell r="D2866" t="str">
            <v/>
          </cell>
          <cell r="F2866">
            <v>0</v>
          </cell>
          <cell r="G2866">
            <v>0</v>
          </cell>
        </row>
        <row r="2867">
          <cell r="A2867" t="str">
            <v/>
          </cell>
          <cell r="B2867" t="str">
            <v/>
          </cell>
          <cell r="D2867" t="str">
            <v/>
          </cell>
          <cell r="F2867">
            <v>0</v>
          </cell>
          <cell r="G2867">
            <v>0</v>
          </cell>
        </row>
        <row r="2868">
          <cell r="A2868" t="str">
            <v/>
          </cell>
          <cell r="B2868" t="str">
            <v/>
          </cell>
          <cell r="D2868" t="str">
            <v/>
          </cell>
          <cell r="F2868">
            <v>0</v>
          </cell>
          <cell r="G2868">
            <v>0</v>
          </cell>
        </row>
        <row r="2869">
          <cell r="A2869" t="str">
            <v/>
          </cell>
          <cell r="B2869" t="str">
            <v/>
          </cell>
          <cell r="D2869" t="str">
            <v/>
          </cell>
          <cell r="F2869">
            <v>0</v>
          </cell>
          <cell r="G2869">
            <v>0</v>
          </cell>
        </row>
        <row r="2870">
          <cell r="A2870" t="str">
            <v/>
          </cell>
          <cell r="B2870" t="str">
            <v/>
          </cell>
          <cell r="D2870" t="str">
            <v/>
          </cell>
          <cell r="F2870">
            <v>0</v>
          </cell>
          <cell r="G2870">
            <v>0</v>
          </cell>
        </row>
        <row r="2871">
          <cell r="A2871" t="str">
            <v/>
          </cell>
          <cell r="B2871" t="str">
            <v/>
          </cell>
          <cell r="D2871" t="str">
            <v/>
          </cell>
          <cell r="F2871">
            <v>0</v>
          </cell>
          <cell r="G2871">
            <v>0</v>
          </cell>
        </row>
        <row r="2872">
          <cell r="A2872" t="str">
            <v/>
          </cell>
          <cell r="B2872" t="str">
            <v/>
          </cell>
          <cell r="D2872" t="str">
            <v/>
          </cell>
          <cell r="F2872">
            <v>0</v>
          </cell>
          <cell r="G2872">
            <v>0</v>
          </cell>
        </row>
        <row r="2873">
          <cell r="A2873" t="str">
            <v/>
          </cell>
          <cell r="B2873" t="str">
            <v/>
          </cell>
          <cell r="D2873" t="str">
            <v/>
          </cell>
          <cell r="F2873">
            <v>0</v>
          </cell>
          <cell r="G2873">
            <v>0</v>
          </cell>
        </row>
        <row r="2874">
          <cell r="A2874" t="str">
            <v/>
          </cell>
          <cell r="B2874" t="str">
            <v/>
          </cell>
          <cell r="D2874" t="str">
            <v/>
          </cell>
          <cell r="F2874">
            <v>0</v>
          </cell>
          <cell r="G2874">
            <v>0</v>
          </cell>
        </row>
        <row r="2875">
          <cell r="A2875" t="str">
            <v/>
          </cell>
          <cell r="B2875" t="str">
            <v/>
          </cell>
          <cell r="D2875" t="str">
            <v/>
          </cell>
          <cell r="F2875">
            <v>0</v>
          </cell>
          <cell r="G2875">
            <v>0</v>
          </cell>
        </row>
        <row r="2876">
          <cell r="A2876" t="str">
            <v/>
          </cell>
          <cell r="B2876" t="str">
            <v/>
          </cell>
          <cell r="D2876" t="str">
            <v/>
          </cell>
          <cell r="F2876">
            <v>0</v>
          </cell>
          <cell r="G2876">
            <v>0</v>
          </cell>
        </row>
        <row r="2877">
          <cell r="A2877" t="str">
            <v/>
          </cell>
          <cell r="B2877" t="str">
            <v/>
          </cell>
          <cell r="D2877" t="str">
            <v/>
          </cell>
          <cell r="F2877">
            <v>0</v>
          </cell>
          <cell r="G2877">
            <v>0</v>
          </cell>
        </row>
        <row r="2878">
          <cell r="A2878" t="str">
            <v/>
          </cell>
          <cell r="B2878" t="str">
            <v/>
          </cell>
          <cell r="D2878" t="str">
            <v/>
          </cell>
          <cell r="F2878">
            <v>0</v>
          </cell>
          <cell r="G2878">
            <v>0</v>
          </cell>
        </row>
        <row r="2879">
          <cell r="A2879" t="str">
            <v/>
          </cell>
          <cell r="B2879" t="str">
            <v/>
          </cell>
          <cell r="D2879" t="str">
            <v/>
          </cell>
          <cell r="F2879">
            <v>0</v>
          </cell>
          <cell r="G2879">
            <v>0</v>
          </cell>
        </row>
        <row r="2880">
          <cell r="A2880" t="str">
            <v/>
          </cell>
          <cell r="B2880" t="str">
            <v/>
          </cell>
          <cell r="D2880" t="str">
            <v/>
          </cell>
          <cell r="F2880">
            <v>0</v>
          </cell>
          <cell r="G2880">
            <v>0</v>
          </cell>
        </row>
        <row r="2881">
          <cell r="A2881" t="str">
            <v/>
          </cell>
          <cell r="B2881" t="str">
            <v/>
          </cell>
          <cell r="D2881" t="str">
            <v/>
          </cell>
          <cell r="F2881">
            <v>0</v>
          </cell>
          <cell r="G2881">
            <v>0</v>
          </cell>
        </row>
        <row r="2882">
          <cell r="F2882" t="str">
            <v>Total A</v>
          </cell>
          <cell r="G2882">
            <v>0</v>
          </cell>
        </row>
        <row r="2883">
          <cell r="A2883" t="str">
            <v>B - MANO DE OBRA</v>
          </cell>
        </row>
        <row r="2884">
          <cell r="A2884" t="str">
            <v/>
          </cell>
          <cell r="B2884" t="str">
            <v/>
          </cell>
          <cell r="D2884" t="str">
            <v/>
          </cell>
          <cell r="F2884">
            <v>0</v>
          </cell>
          <cell r="G2884">
            <v>0</v>
          </cell>
        </row>
        <row r="2885">
          <cell r="A2885" t="str">
            <v/>
          </cell>
          <cell r="B2885" t="str">
            <v/>
          </cell>
          <cell r="D2885" t="str">
            <v/>
          </cell>
          <cell r="F2885">
            <v>0</v>
          </cell>
          <cell r="G2885">
            <v>0</v>
          </cell>
        </row>
        <row r="2886">
          <cell r="A2886" t="str">
            <v/>
          </cell>
          <cell r="B2886" t="str">
            <v/>
          </cell>
          <cell r="D2886" t="str">
            <v/>
          </cell>
          <cell r="F2886">
            <v>0</v>
          </cell>
          <cell r="G2886">
            <v>0</v>
          </cell>
        </row>
        <row r="2887">
          <cell r="A2887" t="str">
            <v/>
          </cell>
          <cell r="B2887" t="str">
            <v/>
          </cell>
          <cell r="D2887" t="str">
            <v/>
          </cell>
          <cell r="F2887">
            <v>0</v>
          </cell>
          <cell r="G2887">
            <v>0</v>
          </cell>
        </row>
        <row r="2888">
          <cell r="A2888" t="str">
            <v/>
          </cell>
          <cell r="B2888" t="str">
            <v/>
          </cell>
          <cell r="D2888" t="str">
            <v/>
          </cell>
          <cell r="F2888">
            <v>0</v>
          </cell>
          <cell r="G2888">
            <v>0</v>
          </cell>
        </row>
        <row r="2889">
          <cell r="A2889" t="str">
            <v/>
          </cell>
          <cell r="B2889" t="str">
            <v/>
          </cell>
          <cell r="D2889" t="str">
            <v/>
          </cell>
          <cell r="F2889">
            <v>0</v>
          </cell>
          <cell r="G2889">
            <v>0</v>
          </cell>
        </row>
        <row r="2890">
          <cell r="A2890" t="str">
            <v/>
          </cell>
          <cell r="B2890" t="str">
            <v/>
          </cell>
          <cell r="D2890" t="str">
            <v/>
          </cell>
          <cell r="F2890">
            <v>0</v>
          </cell>
          <cell r="G2890">
            <v>0</v>
          </cell>
        </row>
        <row r="2891">
          <cell r="A2891" t="str">
            <v/>
          </cell>
          <cell r="B2891" t="str">
            <v/>
          </cell>
          <cell r="D2891" t="str">
            <v/>
          </cell>
          <cell r="F2891">
            <v>0</v>
          </cell>
          <cell r="G2891">
            <v>0</v>
          </cell>
        </row>
        <row r="2892">
          <cell r="F2892" t="str">
            <v>Total B</v>
          </cell>
          <cell r="G2892">
            <v>0</v>
          </cell>
        </row>
        <row r="2893">
          <cell r="A2893" t="str">
            <v>C - EQUIPOS</v>
          </cell>
        </row>
        <row r="2894">
          <cell r="A2894" t="str">
            <v/>
          </cell>
          <cell r="B2894" t="str">
            <v/>
          </cell>
          <cell r="D2894" t="str">
            <v/>
          </cell>
          <cell r="F2894">
            <v>0</v>
          </cell>
          <cell r="G2894">
            <v>0</v>
          </cell>
        </row>
        <row r="2895">
          <cell r="A2895" t="str">
            <v/>
          </cell>
          <cell r="B2895" t="str">
            <v/>
          </cell>
          <cell r="D2895" t="str">
            <v/>
          </cell>
          <cell r="F2895">
            <v>0</v>
          </cell>
          <cell r="G2895">
            <v>0</v>
          </cell>
        </row>
        <row r="2896">
          <cell r="A2896" t="str">
            <v/>
          </cell>
          <cell r="B2896" t="str">
            <v/>
          </cell>
          <cell r="D2896" t="str">
            <v/>
          </cell>
          <cell r="F2896">
            <v>0</v>
          </cell>
          <cell r="G2896">
            <v>0</v>
          </cell>
        </row>
        <row r="2897">
          <cell r="A2897" t="str">
            <v/>
          </cell>
          <cell r="B2897" t="str">
            <v/>
          </cell>
          <cell r="D2897" t="str">
            <v/>
          </cell>
          <cell r="F2897">
            <v>0</v>
          </cell>
          <cell r="G2897">
            <v>0</v>
          </cell>
        </row>
        <row r="2898">
          <cell r="A2898" t="str">
            <v/>
          </cell>
          <cell r="B2898" t="str">
            <v/>
          </cell>
          <cell r="D2898" t="str">
            <v/>
          </cell>
          <cell r="F2898">
            <v>0</v>
          </cell>
          <cell r="G2898">
            <v>0</v>
          </cell>
        </row>
        <row r="2899">
          <cell r="A2899" t="str">
            <v/>
          </cell>
          <cell r="B2899" t="str">
            <v/>
          </cell>
          <cell r="D2899" t="str">
            <v/>
          </cell>
          <cell r="F2899">
            <v>0</v>
          </cell>
          <cell r="G2899">
            <v>0</v>
          </cell>
        </row>
        <row r="2900">
          <cell r="A2900" t="str">
            <v/>
          </cell>
          <cell r="B2900" t="str">
            <v/>
          </cell>
          <cell r="D2900" t="str">
            <v/>
          </cell>
          <cell r="F2900">
            <v>0</v>
          </cell>
          <cell r="G2900">
            <v>0</v>
          </cell>
        </row>
        <row r="2901">
          <cell r="A2901" t="str">
            <v/>
          </cell>
          <cell r="B2901" t="str">
            <v/>
          </cell>
          <cell r="D2901" t="str">
            <v/>
          </cell>
          <cell r="F2901">
            <v>0</v>
          </cell>
          <cell r="G2901">
            <v>0</v>
          </cell>
        </row>
        <row r="2902">
          <cell r="A2902" t="str">
            <v/>
          </cell>
          <cell r="B2902" t="str">
            <v/>
          </cell>
          <cell r="D2902" t="str">
            <v/>
          </cell>
          <cell r="F2902">
            <v>0</v>
          </cell>
          <cell r="G2902">
            <v>0</v>
          </cell>
        </row>
        <row r="2903">
          <cell r="A2903" t="str">
            <v/>
          </cell>
          <cell r="B2903" t="str">
            <v/>
          </cell>
          <cell r="D2903" t="str">
            <v/>
          </cell>
          <cell r="F2903">
            <v>0</v>
          </cell>
          <cell r="G2903">
            <v>0</v>
          </cell>
        </row>
        <row r="2904">
          <cell r="F2904" t="str">
            <v>Total C</v>
          </cell>
          <cell r="G2904">
            <v>0</v>
          </cell>
        </row>
        <row r="2906">
          <cell r="A2906" t="str">
            <v/>
          </cell>
          <cell r="B2906" t="str">
            <v/>
          </cell>
          <cell r="D2906" t="str">
            <v>COSTO NETO</v>
          </cell>
          <cell r="F2906" t="str">
            <v>Total D=A+B+C</v>
          </cell>
          <cell r="G2906">
            <v>0</v>
          </cell>
        </row>
        <row r="2908">
          <cell r="A2908" t="str">
            <v>ANALISIS DE PRECIOS</v>
          </cell>
        </row>
        <row r="2909">
          <cell r="A2909" t="str">
            <v>COMITENTE:</v>
          </cell>
          <cell r="B2909" t="str">
            <v>INSTITUTO PROVINCIAL DE LA VIVIENDA</v>
          </cell>
        </row>
        <row r="2910">
          <cell r="A2910" t="str">
            <v>CONTRATISTA:</v>
          </cell>
          <cell r="B2910">
            <v>0</v>
          </cell>
        </row>
        <row r="2911">
          <cell r="A2911" t="str">
            <v>OBRA:</v>
          </cell>
          <cell r="B2911">
            <v>0</v>
          </cell>
          <cell r="F2911" t="str">
            <v>PRECIOS A:</v>
          </cell>
          <cell r="G2911">
            <v>0</v>
          </cell>
        </row>
        <row r="2912">
          <cell r="A2912" t="str">
            <v>UBICACIÓN:</v>
          </cell>
          <cell r="B2912">
            <v>0</v>
          </cell>
        </row>
        <row r="2913">
          <cell r="A2913" t="str">
            <v>RUBRO:</v>
          </cell>
          <cell r="C2913">
            <v>0</v>
          </cell>
        </row>
        <row r="2914">
          <cell r="A2914" t="str">
            <v>ITEM:</v>
          </cell>
          <cell r="B2914" t="str">
            <v/>
          </cell>
          <cell r="C2914" t="str">
            <v/>
          </cell>
          <cell r="F2914" t="str">
            <v>UNIDAD:</v>
          </cell>
          <cell r="G2914" t="str">
            <v/>
          </cell>
        </row>
        <row r="2916">
          <cell r="A2916" t="str">
            <v>DATOS REDETERMINACION</v>
          </cell>
          <cell r="C2916" t="str">
            <v>DESIGNACION</v>
          </cell>
          <cell r="D2916" t="str">
            <v>U</v>
          </cell>
          <cell r="E2916" t="str">
            <v>Cantidad</v>
          </cell>
          <cell r="F2916" t="str">
            <v>$ Unitarios</v>
          </cell>
          <cell r="G2916" t="str">
            <v>$ Parcial</v>
          </cell>
        </row>
        <row r="2917">
          <cell r="A2917" t="str">
            <v>CÓDIGO</v>
          </cell>
          <cell r="B2917" t="str">
            <v>DESCRIPCIÓN</v>
          </cell>
        </row>
        <row r="2918">
          <cell r="A2918" t="str">
            <v>A - MATERIALES</v>
          </cell>
        </row>
        <row r="2919">
          <cell r="A2919" t="str">
            <v/>
          </cell>
          <cell r="B2919" t="str">
            <v/>
          </cell>
          <cell r="D2919" t="str">
            <v/>
          </cell>
          <cell r="F2919">
            <v>0</v>
          </cell>
          <cell r="G2919">
            <v>0</v>
          </cell>
        </row>
        <row r="2920">
          <cell r="A2920" t="str">
            <v/>
          </cell>
          <cell r="B2920" t="str">
            <v/>
          </cell>
          <cell r="D2920" t="str">
            <v/>
          </cell>
          <cell r="F2920">
            <v>0</v>
          </cell>
          <cell r="G2920">
            <v>0</v>
          </cell>
        </row>
        <row r="2921">
          <cell r="A2921" t="str">
            <v/>
          </cell>
          <cell r="B2921" t="str">
            <v/>
          </cell>
          <cell r="D2921" t="str">
            <v/>
          </cell>
          <cell r="F2921">
            <v>0</v>
          </cell>
          <cell r="G2921">
            <v>0</v>
          </cell>
        </row>
        <row r="2922">
          <cell r="A2922" t="str">
            <v/>
          </cell>
          <cell r="B2922" t="str">
            <v/>
          </cell>
          <cell r="D2922" t="str">
            <v/>
          </cell>
          <cell r="F2922">
            <v>0</v>
          </cell>
          <cell r="G2922">
            <v>0</v>
          </cell>
        </row>
        <row r="2923">
          <cell r="A2923" t="str">
            <v/>
          </cell>
          <cell r="B2923" t="str">
            <v/>
          </cell>
          <cell r="D2923" t="str">
            <v/>
          </cell>
          <cell r="F2923">
            <v>0</v>
          </cell>
          <cell r="G2923">
            <v>0</v>
          </cell>
        </row>
        <row r="2924">
          <cell r="A2924" t="str">
            <v/>
          </cell>
          <cell r="B2924" t="str">
            <v/>
          </cell>
          <cell r="D2924" t="str">
            <v/>
          </cell>
          <cell r="F2924">
            <v>0</v>
          </cell>
          <cell r="G2924">
            <v>0</v>
          </cell>
        </row>
        <row r="2925">
          <cell r="A2925" t="str">
            <v/>
          </cell>
          <cell r="B2925" t="str">
            <v/>
          </cell>
          <cell r="D2925" t="str">
            <v/>
          </cell>
          <cell r="F2925">
            <v>0</v>
          </cell>
          <cell r="G2925">
            <v>0</v>
          </cell>
        </row>
        <row r="2926">
          <cell r="A2926" t="str">
            <v/>
          </cell>
          <cell r="B2926" t="str">
            <v/>
          </cell>
          <cell r="D2926" t="str">
            <v/>
          </cell>
          <cell r="F2926">
            <v>0</v>
          </cell>
          <cell r="G2926">
            <v>0</v>
          </cell>
        </row>
        <row r="2927">
          <cell r="A2927" t="str">
            <v/>
          </cell>
          <cell r="B2927" t="str">
            <v/>
          </cell>
          <cell r="D2927" t="str">
            <v/>
          </cell>
          <cell r="F2927">
            <v>0</v>
          </cell>
          <cell r="G2927">
            <v>0</v>
          </cell>
        </row>
        <row r="2928">
          <cell r="A2928" t="str">
            <v/>
          </cell>
          <cell r="B2928" t="str">
            <v/>
          </cell>
          <cell r="D2928" t="str">
            <v/>
          </cell>
          <cell r="F2928">
            <v>0</v>
          </cell>
          <cell r="G2928">
            <v>0</v>
          </cell>
        </row>
        <row r="2929">
          <cell r="A2929" t="str">
            <v/>
          </cell>
          <cell r="B2929" t="str">
            <v/>
          </cell>
          <cell r="D2929" t="str">
            <v/>
          </cell>
          <cell r="F2929">
            <v>0</v>
          </cell>
          <cell r="G2929">
            <v>0</v>
          </cell>
        </row>
        <row r="2930">
          <cell r="A2930" t="str">
            <v/>
          </cell>
          <cell r="B2930" t="str">
            <v/>
          </cell>
          <cell r="D2930" t="str">
            <v/>
          </cell>
          <cell r="F2930">
            <v>0</v>
          </cell>
          <cell r="G2930">
            <v>0</v>
          </cell>
        </row>
        <row r="2931">
          <cell r="A2931" t="str">
            <v/>
          </cell>
          <cell r="B2931" t="str">
            <v/>
          </cell>
          <cell r="D2931" t="str">
            <v/>
          </cell>
          <cell r="F2931">
            <v>0</v>
          </cell>
          <cell r="G2931">
            <v>0</v>
          </cell>
        </row>
        <row r="2932">
          <cell r="A2932" t="str">
            <v/>
          </cell>
          <cell r="B2932" t="str">
            <v/>
          </cell>
          <cell r="D2932" t="str">
            <v/>
          </cell>
          <cell r="F2932">
            <v>0</v>
          </cell>
          <cell r="G2932">
            <v>0</v>
          </cell>
        </row>
        <row r="2933">
          <cell r="A2933" t="str">
            <v/>
          </cell>
          <cell r="B2933" t="str">
            <v/>
          </cell>
          <cell r="D2933" t="str">
            <v/>
          </cell>
          <cell r="F2933">
            <v>0</v>
          </cell>
          <cell r="G2933">
            <v>0</v>
          </cell>
        </row>
        <row r="2934">
          <cell r="A2934" t="str">
            <v/>
          </cell>
          <cell r="B2934" t="str">
            <v/>
          </cell>
          <cell r="D2934" t="str">
            <v/>
          </cell>
          <cell r="F2934">
            <v>0</v>
          </cell>
          <cell r="G2934">
            <v>0</v>
          </cell>
        </row>
        <row r="2935">
          <cell r="A2935" t="str">
            <v/>
          </cell>
          <cell r="B2935" t="str">
            <v/>
          </cell>
          <cell r="D2935" t="str">
            <v/>
          </cell>
          <cell r="F2935">
            <v>0</v>
          </cell>
          <cell r="G2935">
            <v>0</v>
          </cell>
        </row>
        <row r="2936">
          <cell r="A2936" t="str">
            <v/>
          </cell>
          <cell r="B2936" t="str">
            <v/>
          </cell>
          <cell r="D2936" t="str">
            <v/>
          </cell>
          <cell r="F2936">
            <v>0</v>
          </cell>
          <cell r="G2936">
            <v>0</v>
          </cell>
        </row>
        <row r="2937">
          <cell r="A2937" t="str">
            <v/>
          </cell>
          <cell r="B2937" t="str">
            <v/>
          </cell>
          <cell r="D2937" t="str">
            <v/>
          </cell>
          <cell r="F2937">
            <v>0</v>
          </cell>
          <cell r="G2937">
            <v>0</v>
          </cell>
        </row>
        <row r="2938">
          <cell r="A2938" t="str">
            <v/>
          </cell>
          <cell r="B2938" t="str">
            <v/>
          </cell>
          <cell r="D2938" t="str">
            <v/>
          </cell>
          <cell r="F2938">
            <v>0</v>
          </cell>
          <cell r="G2938">
            <v>0</v>
          </cell>
        </row>
        <row r="2939">
          <cell r="F2939" t="str">
            <v>Total A</v>
          </cell>
          <cell r="G2939">
            <v>0</v>
          </cell>
        </row>
        <row r="2940">
          <cell r="A2940" t="str">
            <v>B - MANO DE OBRA</v>
          </cell>
        </row>
        <row r="2941">
          <cell r="A2941" t="str">
            <v/>
          </cell>
          <cell r="B2941" t="str">
            <v/>
          </cell>
          <cell r="D2941" t="str">
            <v/>
          </cell>
          <cell r="F2941">
            <v>0</v>
          </cell>
          <cell r="G2941">
            <v>0</v>
          </cell>
        </row>
        <row r="2942">
          <cell r="A2942" t="str">
            <v/>
          </cell>
          <cell r="B2942" t="str">
            <v/>
          </cell>
          <cell r="D2942" t="str">
            <v/>
          </cell>
          <cell r="F2942">
            <v>0</v>
          </cell>
          <cell r="G2942">
            <v>0</v>
          </cell>
        </row>
        <row r="2943">
          <cell r="A2943" t="str">
            <v/>
          </cell>
          <cell r="B2943" t="str">
            <v/>
          </cell>
          <cell r="D2943" t="str">
            <v/>
          </cell>
          <cell r="F2943">
            <v>0</v>
          </cell>
          <cell r="G2943">
            <v>0</v>
          </cell>
        </row>
        <row r="2944">
          <cell r="A2944" t="str">
            <v/>
          </cell>
          <cell r="B2944" t="str">
            <v/>
          </cell>
          <cell r="D2944" t="str">
            <v/>
          </cell>
          <cell r="F2944">
            <v>0</v>
          </cell>
          <cell r="G2944">
            <v>0</v>
          </cell>
        </row>
        <row r="2945">
          <cell r="A2945" t="str">
            <v/>
          </cell>
          <cell r="B2945" t="str">
            <v/>
          </cell>
          <cell r="D2945" t="str">
            <v/>
          </cell>
          <cell r="F2945">
            <v>0</v>
          </cell>
          <cell r="G2945">
            <v>0</v>
          </cell>
        </row>
        <row r="2946">
          <cell r="A2946" t="str">
            <v/>
          </cell>
          <cell r="B2946" t="str">
            <v/>
          </cell>
          <cell r="D2946" t="str">
            <v/>
          </cell>
          <cell r="F2946">
            <v>0</v>
          </cell>
          <cell r="G2946">
            <v>0</v>
          </cell>
        </row>
        <row r="2947">
          <cell r="A2947" t="str">
            <v/>
          </cell>
          <cell r="B2947" t="str">
            <v/>
          </cell>
          <cell r="D2947" t="str">
            <v/>
          </cell>
          <cell r="F2947">
            <v>0</v>
          </cell>
          <cell r="G2947">
            <v>0</v>
          </cell>
        </row>
        <row r="2948">
          <cell r="A2948" t="str">
            <v/>
          </cell>
          <cell r="B2948" t="str">
            <v/>
          </cell>
          <cell r="D2948" t="str">
            <v/>
          </cell>
          <cell r="F2948">
            <v>0</v>
          </cell>
          <cell r="G2948">
            <v>0</v>
          </cell>
        </row>
        <row r="2949">
          <cell r="F2949" t="str">
            <v>Total B</v>
          </cell>
          <cell r="G2949">
            <v>0</v>
          </cell>
        </row>
        <row r="2950">
          <cell r="A2950" t="str">
            <v>C - EQUIPOS</v>
          </cell>
        </row>
        <row r="2951">
          <cell r="A2951" t="str">
            <v/>
          </cell>
          <cell r="B2951" t="str">
            <v/>
          </cell>
          <cell r="D2951" t="str">
            <v/>
          </cell>
          <cell r="F2951">
            <v>0</v>
          </cell>
          <cell r="G2951">
            <v>0</v>
          </cell>
        </row>
        <row r="2952">
          <cell r="A2952" t="str">
            <v/>
          </cell>
          <cell r="B2952" t="str">
            <v/>
          </cell>
          <cell r="D2952" t="str">
            <v/>
          </cell>
          <cell r="F2952">
            <v>0</v>
          </cell>
          <cell r="G2952">
            <v>0</v>
          </cell>
        </row>
        <row r="2953">
          <cell r="A2953" t="str">
            <v/>
          </cell>
          <cell r="B2953" t="str">
            <v/>
          </cell>
          <cell r="D2953" t="str">
            <v/>
          </cell>
          <cell r="F2953">
            <v>0</v>
          </cell>
          <cell r="G2953">
            <v>0</v>
          </cell>
        </row>
        <row r="2954">
          <cell r="A2954" t="str">
            <v/>
          </cell>
          <cell r="B2954" t="str">
            <v/>
          </cell>
          <cell r="D2954" t="str">
            <v/>
          </cell>
          <cell r="F2954">
            <v>0</v>
          </cell>
          <cell r="G2954">
            <v>0</v>
          </cell>
        </row>
        <row r="2955">
          <cell r="A2955" t="str">
            <v/>
          </cell>
          <cell r="B2955" t="str">
            <v/>
          </cell>
          <cell r="D2955" t="str">
            <v/>
          </cell>
          <cell r="F2955">
            <v>0</v>
          </cell>
          <cell r="G2955">
            <v>0</v>
          </cell>
        </row>
        <row r="2956">
          <cell r="A2956" t="str">
            <v/>
          </cell>
          <cell r="B2956" t="str">
            <v/>
          </cell>
          <cell r="D2956" t="str">
            <v/>
          </cell>
          <cell r="F2956">
            <v>0</v>
          </cell>
          <cell r="G2956">
            <v>0</v>
          </cell>
        </row>
        <row r="2957">
          <cell r="A2957" t="str">
            <v/>
          </cell>
          <cell r="B2957" t="str">
            <v/>
          </cell>
          <cell r="D2957" t="str">
            <v/>
          </cell>
          <cell r="F2957">
            <v>0</v>
          </cell>
          <cell r="G2957">
            <v>0</v>
          </cell>
        </row>
        <row r="2958">
          <cell r="A2958" t="str">
            <v/>
          </cell>
          <cell r="B2958" t="str">
            <v/>
          </cell>
          <cell r="D2958" t="str">
            <v/>
          </cell>
          <cell r="F2958">
            <v>0</v>
          </cell>
          <cell r="G2958">
            <v>0</v>
          </cell>
        </row>
        <row r="2959">
          <cell r="A2959" t="str">
            <v/>
          </cell>
          <cell r="B2959" t="str">
            <v/>
          </cell>
          <cell r="D2959" t="str">
            <v/>
          </cell>
          <cell r="F2959">
            <v>0</v>
          </cell>
          <cell r="G2959">
            <v>0</v>
          </cell>
        </row>
        <row r="2960">
          <cell r="A2960" t="str">
            <v/>
          </cell>
          <cell r="B2960" t="str">
            <v/>
          </cell>
          <cell r="D2960" t="str">
            <v/>
          </cell>
          <cell r="F2960">
            <v>0</v>
          </cell>
          <cell r="G2960">
            <v>0</v>
          </cell>
        </row>
        <row r="2961">
          <cell r="F2961" t="str">
            <v>Total C</v>
          </cell>
          <cell r="G2961">
            <v>0</v>
          </cell>
        </row>
        <row r="2963">
          <cell r="A2963" t="str">
            <v/>
          </cell>
          <cell r="B2963" t="str">
            <v/>
          </cell>
          <cell r="D2963" t="str">
            <v>COSTO NETO</v>
          </cell>
          <cell r="F2963" t="str">
            <v>Total D=A+B+C</v>
          </cell>
          <cell r="G2963">
            <v>0</v>
          </cell>
        </row>
        <row r="2965">
          <cell r="A2965" t="str">
            <v>ANALISIS DE PRECIOS</v>
          </cell>
        </row>
        <row r="2966">
          <cell r="A2966" t="str">
            <v>COMITENTE:</v>
          </cell>
          <cell r="B2966" t="str">
            <v>INSTITUTO PROVINCIAL DE LA VIVIENDA</v>
          </cell>
        </row>
        <row r="2967">
          <cell r="A2967" t="str">
            <v>CONTRATISTA:</v>
          </cell>
          <cell r="B2967">
            <v>0</v>
          </cell>
        </row>
        <row r="2968">
          <cell r="A2968" t="str">
            <v>OBRA:</v>
          </cell>
          <cell r="B2968">
            <v>0</v>
          </cell>
          <cell r="F2968" t="str">
            <v>PRECIOS A:</v>
          </cell>
          <cell r="G2968">
            <v>0</v>
          </cell>
        </row>
        <row r="2969">
          <cell r="A2969" t="str">
            <v>UBICACIÓN:</v>
          </cell>
          <cell r="B2969">
            <v>0</v>
          </cell>
        </row>
        <row r="2970">
          <cell r="A2970" t="str">
            <v>RUBRO:</v>
          </cell>
          <cell r="C2970">
            <v>0</v>
          </cell>
        </row>
        <row r="2971">
          <cell r="A2971" t="str">
            <v>ITEM:</v>
          </cell>
          <cell r="B2971" t="str">
            <v/>
          </cell>
          <cell r="C2971" t="str">
            <v/>
          </cell>
          <cell r="F2971" t="str">
            <v>UNIDAD:</v>
          </cell>
          <cell r="G2971" t="str">
            <v/>
          </cell>
        </row>
        <row r="2973">
          <cell r="A2973" t="str">
            <v>DATOS REDETERMINACION</v>
          </cell>
          <cell r="C2973" t="str">
            <v>DESIGNACION</v>
          </cell>
          <cell r="D2973" t="str">
            <v>U</v>
          </cell>
          <cell r="E2973" t="str">
            <v>Cantidad</v>
          </cell>
          <cell r="F2973" t="str">
            <v>$ Unitarios</v>
          </cell>
          <cell r="G2973" t="str">
            <v>$ Parcial</v>
          </cell>
        </row>
        <row r="2974">
          <cell r="A2974" t="str">
            <v>CÓDIGO</v>
          </cell>
          <cell r="B2974" t="str">
            <v>DESCRIPCIÓN</v>
          </cell>
        </row>
        <row r="2975">
          <cell r="A2975" t="str">
            <v>A - MATERIALES</v>
          </cell>
        </row>
        <row r="2976">
          <cell r="A2976" t="str">
            <v/>
          </cell>
          <cell r="B2976" t="str">
            <v/>
          </cell>
          <cell r="D2976" t="str">
            <v/>
          </cell>
          <cell r="F2976">
            <v>0</v>
          </cell>
          <cell r="G2976">
            <v>0</v>
          </cell>
        </row>
        <row r="2977">
          <cell r="A2977" t="str">
            <v/>
          </cell>
          <cell r="B2977" t="str">
            <v/>
          </cell>
          <cell r="D2977" t="str">
            <v/>
          </cell>
          <cell r="F2977">
            <v>0</v>
          </cell>
          <cell r="G2977">
            <v>0</v>
          </cell>
        </row>
        <row r="2978">
          <cell r="A2978" t="str">
            <v/>
          </cell>
          <cell r="B2978" t="str">
            <v/>
          </cell>
          <cell r="D2978" t="str">
            <v/>
          </cell>
          <cell r="F2978">
            <v>0</v>
          </cell>
          <cell r="G2978">
            <v>0</v>
          </cell>
        </row>
        <row r="2979">
          <cell r="A2979" t="str">
            <v/>
          </cell>
          <cell r="B2979" t="str">
            <v/>
          </cell>
          <cell r="D2979" t="str">
            <v/>
          </cell>
          <cell r="F2979">
            <v>0</v>
          </cell>
          <cell r="G2979">
            <v>0</v>
          </cell>
        </row>
        <row r="2980">
          <cell r="A2980" t="str">
            <v/>
          </cell>
          <cell r="B2980" t="str">
            <v/>
          </cell>
          <cell r="D2980" t="str">
            <v/>
          </cell>
          <cell r="F2980">
            <v>0</v>
          </cell>
          <cell r="G2980">
            <v>0</v>
          </cell>
        </row>
        <row r="2981">
          <cell r="A2981" t="str">
            <v/>
          </cell>
          <cell r="B2981" t="str">
            <v/>
          </cell>
          <cell r="D2981" t="str">
            <v/>
          </cell>
          <cell r="F2981">
            <v>0</v>
          </cell>
          <cell r="G2981">
            <v>0</v>
          </cell>
        </row>
        <row r="2982">
          <cell r="A2982" t="str">
            <v/>
          </cell>
          <cell r="B2982" t="str">
            <v/>
          </cell>
          <cell r="D2982" t="str">
            <v/>
          </cell>
          <cell r="F2982">
            <v>0</v>
          </cell>
          <cell r="G2982">
            <v>0</v>
          </cell>
        </row>
        <row r="2983">
          <cell r="A2983" t="str">
            <v/>
          </cell>
          <cell r="B2983" t="str">
            <v/>
          </cell>
          <cell r="D2983" t="str">
            <v/>
          </cell>
          <cell r="F2983">
            <v>0</v>
          </cell>
          <cell r="G2983">
            <v>0</v>
          </cell>
        </row>
        <row r="2984">
          <cell r="A2984" t="str">
            <v/>
          </cell>
          <cell r="B2984" t="str">
            <v/>
          </cell>
          <cell r="D2984" t="str">
            <v/>
          </cell>
          <cell r="F2984">
            <v>0</v>
          </cell>
          <cell r="G2984">
            <v>0</v>
          </cell>
        </row>
        <row r="2985">
          <cell r="A2985" t="str">
            <v/>
          </cell>
          <cell r="B2985" t="str">
            <v/>
          </cell>
          <cell r="D2985" t="str">
            <v/>
          </cell>
          <cell r="F2985">
            <v>0</v>
          </cell>
          <cell r="G2985">
            <v>0</v>
          </cell>
        </row>
        <row r="2986">
          <cell r="A2986" t="str">
            <v/>
          </cell>
          <cell r="B2986" t="str">
            <v/>
          </cell>
          <cell r="D2986" t="str">
            <v/>
          </cell>
          <cell r="F2986">
            <v>0</v>
          </cell>
          <cell r="G2986">
            <v>0</v>
          </cell>
        </row>
        <row r="2987">
          <cell r="A2987" t="str">
            <v/>
          </cell>
          <cell r="B2987" t="str">
            <v/>
          </cell>
          <cell r="D2987" t="str">
            <v/>
          </cell>
          <cell r="F2987">
            <v>0</v>
          </cell>
          <cell r="G2987">
            <v>0</v>
          </cell>
        </row>
        <row r="2988">
          <cell r="A2988" t="str">
            <v/>
          </cell>
          <cell r="B2988" t="str">
            <v/>
          </cell>
          <cell r="D2988" t="str">
            <v/>
          </cell>
          <cell r="F2988">
            <v>0</v>
          </cell>
          <cell r="G2988">
            <v>0</v>
          </cell>
        </row>
        <row r="2989">
          <cell r="A2989" t="str">
            <v/>
          </cell>
          <cell r="B2989" t="str">
            <v/>
          </cell>
          <cell r="D2989" t="str">
            <v/>
          </cell>
          <cell r="F2989">
            <v>0</v>
          </cell>
          <cell r="G2989">
            <v>0</v>
          </cell>
        </row>
        <row r="2990">
          <cell r="A2990" t="str">
            <v/>
          </cell>
          <cell r="B2990" t="str">
            <v/>
          </cell>
          <cell r="D2990" t="str">
            <v/>
          </cell>
          <cell r="F2990">
            <v>0</v>
          </cell>
          <cell r="G2990">
            <v>0</v>
          </cell>
        </row>
        <row r="2991">
          <cell r="A2991" t="str">
            <v/>
          </cell>
          <cell r="B2991" t="str">
            <v/>
          </cell>
          <cell r="D2991" t="str">
            <v/>
          </cell>
          <cell r="F2991">
            <v>0</v>
          </cell>
          <cell r="G2991">
            <v>0</v>
          </cell>
        </row>
        <row r="2992">
          <cell r="A2992" t="str">
            <v/>
          </cell>
          <cell r="B2992" t="str">
            <v/>
          </cell>
          <cell r="D2992" t="str">
            <v/>
          </cell>
          <cell r="F2992">
            <v>0</v>
          </cell>
          <cell r="G2992">
            <v>0</v>
          </cell>
        </row>
        <row r="2993">
          <cell r="A2993" t="str">
            <v/>
          </cell>
          <cell r="B2993" t="str">
            <v/>
          </cell>
          <cell r="D2993" t="str">
            <v/>
          </cell>
          <cell r="F2993">
            <v>0</v>
          </cell>
          <cell r="G2993">
            <v>0</v>
          </cell>
        </row>
        <row r="2994">
          <cell r="A2994" t="str">
            <v/>
          </cell>
          <cell r="B2994" t="str">
            <v/>
          </cell>
          <cell r="D2994" t="str">
            <v/>
          </cell>
          <cell r="F2994">
            <v>0</v>
          </cell>
          <cell r="G2994">
            <v>0</v>
          </cell>
        </row>
        <row r="2995">
          <cell r="A2995" t="str">
            <v/>
          </cell>
          <cell r="B2995" t="str">
            <v/>
          </cell>
          <cell r="D2995" t="str">
            <v/>
          </cell>
          <cell r="F2995">
            <v>0</v>
          </cell>
          <cell r="G2995">
            <v>0</v>
          </cell>
        </row>
        <row r="2996">
          <cell r="F2996" t="str">
            <v>Total A</v>
          </cell>
          <cell r="G2996">
            <v>0</v>
          </cell>
        </row>
        <row r="2997">
          <cell r="A2997" t="str">
            <v>B - MANO DE OBRA</v>
          </cell>
        </row>
        <row r="2998">
          <cell r="A2998" t="str">
            <v/>
          </cell>
          <cell r="B2998" t="str">
            <v/>
          </cell>
          <cell r="D2998" t="str">
            <v/>
          </cell>
          <cell r="F2998">
            <v>0</v>
          </cell>
          <cell r="G2998">
            <v>0</v>
          </cell>
        </row>
        <row r="2999">
          <cell r="A2999" t="str">
            <v/>
          </cell>
          <cell r="B2999" t="str">
            <v/>
          </cell>
          <cell r="D2999" t="str">
            <v/>
          </cell>
          <cell r="F2999">
            <v>0</v>
          </cell>
          <cell r="G2999">
            <v>0</v>
          </cell>
        </row>
        <row r="3000">
          <cell r="A3000" t="str">
            <v/>
          </cell>
          <cell r="B3000" t="str">
            <v/>
          </cell>
          <cell r="D3000" t="str">
            <v/>
          </cell>
          <cell r="F3000">
            <v>0</v>
          </cell>
          <cell r="G3000">
            <v>0</v>
          </cell>
        </row>
        <row r="3001">
          <cell r="A3001" t="str">
            <v/>
          </cell>
          <cell r="B3001" t="str">
            <v/>
          </cell>
          <cell r="D3001" t="str">
            <v/>
          </cell>
          <cell r="F3001">
            <v>0</v>
          </cell>
          <cell r="G3001">
            <v>0</v>
          </cell>
        </row>
        <row r="3002">
          <cell r="A3002" t="str">
            <v/>
          </cell>
          <cell r="B3002" t="str">
            <v/>
          </cell>
          <cell r="D3002" t="str">
            <v/>
          </cell>
          <cell r="F3002">
            <v>0</v>
          </cell>
          <cell r="G3002">
            <v>0</v>
          </cell>
        </row>
        <row r="3003">
          <cell r="A3003" t="str">
            <v/>
          </cell>
          <cell r="B3003" t="str">
            <v/>
          </cell>
          <cell r="D3003" t="str">
            <v/>
          </cell>
          <cell r="F3003">
            <v>0</v>
          </cell>
          <cell r="G3003">
            <v>0</v>
          </cell>
        </row>
        <row r="3004">
          <cell r="A3004" t="str">
            <v/>
          </cell>
          <cell r="B3004" t="str">
            <v/>
          </cell>
          <cell r="D3004" t="str">
            <v/>
          </cell>
          <cell r="F3004">
            <v>0</v>
          </cell>
          <cell r="G3004">
            <v>0</v>
          </cell>
        </row>
        <row r="3005">
          <cell r="A3005" t="str">
            <v/>
          </cell>
          <cell r="B3005" t="str">
            <v/>
          </cell>
          <cell r="D3005" t="str">
            <v/>
          </cell>
          <cell r="F3005">
            <v>0</v>
          </cell>
          <cell r="G3005">
            <v>0</v>
          </cell>
        </row>
        <row r="3006">
          <cell r="F3006" t="str">
            <v>Total B</v>
          </cell>
          <cell r="G3006">
            <v>0</v>
          </cell>
        </row>
        <row r="3007">
          <cell r="A3007" t="str">
            <v>C - EQUIPOS</v>
          </cell>
        </row>
        <row r="3008">
          <cell r="A3008" t="str">
            <v/>
          </cell>
          <cell r="B3008" t="str">
            <v/>
          </cell>
          <cell r="D3008" t="str">
            <v/>
          </cell>
          <cell r="F3008">
            <v>0</v>
          </cell>
          <cell r="G3008">
            <v>0</v>
          </cell>
        </row>
        <row r="3009">
          <cell r="A3009" t="str">
            <v/>
          </cell>
          <cell r="B3009" t="str">
            <v/>
          </cell>
          <cell r="D3009" t="str">
            <v/>
          </cell>
          <cell r="F3009">
            <v>0</v>
          </cell>
          <cell r="G3009">
            <v>0</v>
          </cell>
        </row>
        <row r="3010">
          <cell r="A3010" t="str">
            <v/>
          </cell>
          <cell r="B3010" t="str">
            <v/>
          </cell>
          <cell r="D3010" t="str">
            <v/>
          </cell>
          <cell r="F3010">
            <v>0</v>
          </cell>
          <cell r="G3010">
            <v>0</v>
          </cell>
        </row>
        <row r="3011">
          <cell r="A3011" t="str">
            <v/>
          </cell>
          <cell r="B3011" t="str">
            <v/>
          </cell>
          <cell r="D3011" t="str">
            <v/>
          </cell>
          <cell r="F3011">
            <v>0</v>
          </cell>
          <cell r="G3011">
            <v>0</v>
          </cell>
        </row>
        <row r="3012">
          <cell r="A3012" t="str">
            <v/>
          </cell>
          <cell r="B3012" t="str">
            <v/>
          </cell>
          <cell r="D3012" t="str">
            <v/>
          </cell>
          <cell r="F3012">
            <v>0</v>
          </cell>
          <cell r="G3012">
            <v>0</v>
          </cell>
        </row>
        <row r="3013">
          <cell r="A3013" t="str">
            <v/>
          </cell>
          <cell r="B3013" t="str">
            <v/>
          </cell>
          <cell r="D3013" t="str">
            <v/>
          </cell>
          <cell r="F3013">
            <v>0</v>
          </cell>
          <cell r="G3013">
            <v>0</v>
          </cell>
        </row>
        <row r="3014">
          <cell r="A3014" t="str">
            <v/>
          </cell>
          <cell r="B3014" t="str">
            <v/>
          </cell>
          <cell r="D3014" t="str">
            <v/>
          </cell>
          <cell r="F3014">
            <v>0</v>
          </cell>
          <cell r="G3014">
            <v>0</v>
          </cell>
        </row>
        <row r="3015">
          <cell r="A3015" t="str">
            <v/>
          </cell>
          <cell r="B3015" t="str">
            <v/>
          </cell>
          <cell r="D3015" t="str">
            <v/>
          </cell>
          <cell r="F3015">
            <v>0</v>
          </cell>
          <cell r="G3015">
            <v>0</v>
          </cell>
        </row>
        <row r="3016">
          <cell r="A3016" t="str">
            <v/>
          </cell>
          <cell r="B3016" t="str">
            <v/>
          </cell>
          <cell r="D3016" t="str">
            <v/>
          </cell>
          <cell r="F3016">
            <v>0</v>
          </cell>
          <cell r="G3016">
            <v>0</v>
          </cell>
        </row>
        <row r="3017">
          <cell r="A3017" t="str">
            <v/>
          </cell>
          <cell r="B3017" t="str">
            <v/>
          </cell>
          <cell r="D3017" t="str">
            <v/>
          </cell>
          <cell r="F3017">
            <v>0</v>
          </cell>
          <cell r="G3017">
            <v>0</v>
          </cell>
        </row>
        <row r="3018">
          <cell r="F3018" t="str">
            <v>Total C</v>
          </cell>
          <cell r="G3018">
            <v>0</v>
          </cell>
        </row>
        <row r="3020">
          <cell r="A3020" t="str">
            <v/>
          </cell>
          <cell r="B3020" t="str">
            <v/>
          </cell>
          <cell r="D3020" t="str">
            <v>COSTO NETO</v>
          </cell>
          <cell r="F3020" t="str">
            <v>Total D=A+B+C</v>
          </cell>
          <cell r="G3020">
            <v>0</v>
          </cell>
        </row>
        <row r="3022">
          <cell r="A3022" t="str">
            <v>ANALISIS DE PRECIOS</v>
          </cell>
        </row>
        <row r="3023">
          <cell r="A3023" t="str">
            <v>COMITENTE:</v>
          </cell>
          <cell r="B3023" t="str">
            <v>INSTITUTO PROVINCIAL DE LA VIVIENDA</v>
          </cell>
        </row>
        <row r="3024">
          <cell r="A3024" t="str">
            <v>CONTRATISTA:</v>
          </cell>
          <cell r="B3024">
            <v>0</v>
          </cell>
        </row>
        <row r="3025">
          <cell r="A3025" t="str">
            <v>OBRA:</v>
          </cell>
          <cell r="B3025">
            <v>0</v>
          </cell>
          <cell r="F3025" t="str">
            <v>PRECIOS A:</v>
          </cell>
          <cell r="G3025">
            <v>0</v>
          </cell>
        </row>
        <row r="3026">
          <cell r="A3026" t="str">
            <v>UBICACIÓN:</v>
          </cell>
          <cell r="B3026">
            <v>0</v>
          </cell>
        </row>
        <row r="3027">
          <cell r="A3027" t="str">
            <v>RUBRO:</v>
          </cell>
          <cell r="C3027">
            <v>0</v>
          </cell>
        </row>
        <row r="3028">
          <cell r="A3028" t="str">
            <v>ITEM:</v>
          </cell>
          <cell r="B3028" t="str">
            <v/>
          </cell>
          <cell r="C3028" t="str">
            <v/>
          </cell>
          <cell r="F3028" t="str">
            <v>UNIDAD:</v>
          </cell>
          <cell r="G3028" t="str">
            <v/>
          </cell>
        </row>
        <row r="3030">
          <cell r="A3030" t="str">
            <v>DATOS REDETERMINACION</v>
          </cell>
          <cell r="C3030" t="str">
            <v>DESIGNACION</v>
          </cell>
          <cell r="D3030" t="str">
            <v>U</v>
          </cell>
          <cell r="E3030" t="str">
            <v>Cantidad</v>
          </cell>
          <cell r="F3030" t="str">
            <v>$ Unitarios</v>
          </cell>
          <cell r="G3030" t="str">
            <v>$ Parcial</v>
          </cell>
        </row>
        <row r="3031">
          <cell r="A3031" t="str">
            <v>CÓDIGO</v>
          </cell>
          <cell r="B3031" t="str">
            <v>DESCRIPCIÓN</v>
          </cell>
        </row>
        <row r="3032">
          <cell r="A3032" t="str">
            <v>A - MATERIALES</v>
          </cell>
        </row>
        <row r="3033">
          <cell r="A3033" t="str">
            <v/>
          </cell>
          <cell r="B3033" t="str">
            <v/>
          </cell>
          <cell r="D3033" t="str">
            <v/>
          </cell>
          <cell r="F3033">
            <v>0</v>
          </cell>
          <cell r="G3033">
            <v>0</v>
          </cell>
        </row>
        <row r="3034">
          <cell r="A3034" t="str">
            <v/>
          </cell>
          <cell r="B3034" t="str">
            <v/>
          </cell>
          <cell r="D3034" t="str">
            <v/>
          </cell>
          <cell r="F3034">
            <v>0</v>
          </cell>
          <cell r="G3034">
            <v>0</v>
          </cell>
        </row>
        <row r="3035">
          <cell r="A3035" t="str">
            <v/>
          </cell>
          <cell r="B3035" t="str">
            <v/>
          </cell>
          <cell r="D3035" t="str">
            <v/>
          </cell>
          <cell r="F3035">
            <v>0</v>
          </cell>
          <cell r="G3035">
            <v>0</v>
          </cell>
        </row>
        <row r="3036">
          <cell r="A3036" t="str">
            <v/>
          </cell>
          <cell r="B3036" t="str">
            <v/>
          </cell>
          <cell r="D3036" t="str">
            <v/>
          </cell>
          <cell r="F3036">
            <v>0</v>
          </cell>
          <cell r="G3036">
            <v>0</v>
          </cell>
        </row>
        <row r="3037">
          <cell r="A3037" t="str">
            <v/>
          </cell>
          <cell r="B3037" t="str">
            <v/>
          </cell>
          <cell r="D3037" t="str">
            <v/>
          </cell>
          <cell r="F3037">
            <v>0</v>
          </cell>
          <cell r="G3037">
            <v>0</v>
          </cell>
        </row>
        <row r="3038">
          <cell r="A3038" t="str">
            <v/>
          </cell>
          <cell r="B3038" t="str">
            <v/>
          </cell>
          <cell r="D3038" t="str">
            <v/>
          </cell>
          <cell r="F3038">
            <v>0</v>
          </cell>
          <cell r="G3038">
            <v>0</v>
          </cell>
        </row>
        <row r="3039">
          <cell r="A3039" t="str">
            <v/>
          </cell>
          <cell r="B3039" t="str">
            <v/>
          </cell>
          <cell r="D3039" t="str">
            <v/>
          </cell>
          <cell r="F3039">
            <v>0</v>
          </cell>
          <cell r="G3039">
            <v>0</v>
          </cell>
        </row>
        <row r="3040">
          <cell r="A3040" t="str">
            <v/>
          </cell>
          <cell r="B3040" t="str">
            <v/>
          </cell>
          <cell r="D3040" t="str">
            <v/>
          </cell>
          <cell r="F3040">
            <v>0</v>
          </cell>
          <cell r="G3040">
            <v>0</v>
          </cell>
        </row>
        <row r="3041">
          <cell r="A3041" t="str">
            <v/>
          </cell>
          <cell r="B3041" t="str">
            <v/>
          </cell>
          <cell r="D3041" t="str">
            <v/>
          </cell>
          <cell r="F3041">
            <v>0</v>
          </cell>
          <cell r="G3041">
            <v>0</v>
          </cell>
        </row>
        <row r="3042">
          <cell r="A3042" t="str">
            <v/>
          </cell>
          <cell r="B3042" t="str">
            <v/>
          </cell>
          <cell r="D3042" t="str">
            <v/>
          </cell>
          <cell r="F3042">
            <v>0</v>
          </cell>
          <cell r="G3042">
            <v>0</v>
          </cell>
        </row>
        <row r="3043">
          <cell r="A3043" t="str">
            <v/>
          </cell>
          <cell r="B3043" t="str">
            <v/>
          </cell>
          <cell r="D3043" t="str">
            <v/>
          </cell>
          <cell r="F3043">
            <v>0</v>
          </cell>
          <cell r="G3043">
            <v>0</v>
          </cell>
        </row>
        <row r="3044">
          <cell r="A3044" t="str">
            <v/>
          </cell>
          <cell r="B3044" t="str">
            <v/>
          </cell>
          <cell r="D3044" t="str">
            <v/>
          </cell>
          <cell r="F3044">
            <v>0</v>
          </cell>
          <cell r="G3044">
            <v>0</v>
          </cell>
        </row>
        <row r="3045">
          <cell r="A3045" t="str">
            <v/>
          </cell>
          <cell r="B3045" t="str">
            <v/>
          </cell>
          <cell r="D3045" t="str">
            <v/>
          </cell>
          <cell r="F3045">
            <v>0</v>
          </cell>
          <cell r="G3045">
            <v>0</v>
          </cell>
        </row>
        <row r="3046">
          <cell r="A3046" t="str">
            <v/>
          </cell>
          <cell r="B3046" t="str">
            <v/>
          </cell>
          <cell r="D3046" t="str">
            <v/>
          </cell>
          <cell r="F3046">
            <v>0</v>
          </cell>
          <cell r="G3046">
            <v>0</v>
          </cell>
        </row>
        <row r="3047">
          <cell r="A3047" t="str">
            <v/>
          </cell>
          <cell r="B3047" t="str">
            <v/>
          </cell>
          <cell r="D3047" t="str">
            <v/>
          </cell>
          <cell r="F3047">
            <v>0</v>
          </cell>
          <cell r="G3047">
            <v>0</v>
          </cell>
        </row>
        <row r="3048">
          <cell r="A3048" t="str">
            <v/>
          </cell>
          <cell r="B3048" t="str">
            <v/>
          </cell>
          <cell r="D3048" t="str">
            <v/>
          </cell>
          <cell r="F3048">
            <v>0</v>
          </cell>
          <cell r="G3048">
            <v>0</v>
          </cell>
        </row>
        <row r="3049">
          <cell r="A3049" t="str">
            <v/>
          </cell>
          <cell r="B3049" t="str">
            <v/>
          </cell>
          <cell r="D3049" t="str">
            <v/>
          </cell>
          <cell r="F3049">
            <v>0</v>
          </cell>
          <cell r="G3049">
            <v>0</v>
          </cell>
        </row>
        <row r="3050">
          <cell r="A3050" t="str">
            <v/>
          </cell>
          <cell r="B3050" t="str">
            <v/>
          </cell>
          <cell r="D3050" t="str">
            <v/>
          </cell>
          <cell r="F3050">
            <v>0</v>
          </cell>
          <cell r="G3050">
            <v>0</v>
          </cell>
        </row>
        <row r="3051">
          <cell r="A3051" t="str">
            <v/>
          </cell>
          <cell r="B3051" t="str">
            <v/>
          </cell>
          <cell r="D3051" t="str">
            <v/>
          </cell>
          <cell r="F3051">
            <v>0</v>
          </cell>
          <cell r="G3051">
            <v>0</v>
          </cell>
        </row>
        <row r="3052">
          <cell r="A3052" t="str">
            <v/>
          </cell>
          <cell r="B3052" t="str">
            <v/>
          </cell>
          <cell r="D3052" t="str">
            <v/>
          </cell>
          <cell r="F3052">
            <v>0</v>
          </cell>
          <cell r="G3052">
            <v>0</v>
          </cell>
        </row>
        <row r="3053">
          <cell r="F3053" t="str">
            <v>Total A</v>
          </cell>
          <cell r="G3053">
            <v>0</v>
          </cell>
        </row>
        <row r="3054">
          <cell r="A3054" t="str">
            <v>B - MANO DE OBRA</v>
          </cell>
        </row>
        <row r="3055">
          <cell r="A3055" t="str">
            <v/>
          </cell>
          <cell r="B3055" t="str">
            <v/>
          </cell>
          <cell r="D3055" t="str">
            <v/>
          </cell>
          <cell r="F3055">
            <v>0</v>
          </cell>
          <cell r="G3055">
            <v>0</v>
          </cell>
        </row>
        <row r="3056">
          <cell r="A3056" t="str">
            <v/>
          </cell>
          <cell r="B3056" t="str">
            <v/>
          </cell>
          <cell r="D3056" t="str">
            <v/>
          </cell>
          <cell r="F3056">
            <v>0</v>
          </cell>
          <cell r="G3056">
            <v>0</v>
          </cell>
        </row>
        <row r="3057">
          <cell r="A3057" t="str">
            <v/>
          </cell>
          <cell r="B3057" t="str">
            <v/>
          </cell>
          <cell r="D3057" t="str">
            <v/>
          </cell>
          <cell r="F3057">
            <v>0</v>
          </cell>
          <cell r="G3057">
            <v>0</v>
          </cell>
        </row>
        <row r="3058">
          <cell r="A3058" t="str">
            <v/>
          </cell>
          <cell r="B3058" t="str">
            <v/>
          </cell>
          <cell r="D3058" t="str">
            <v/>
          </cell>
          <cell r="F3058">
            <v>0</v>
          </cell>
          <cell r="G3058">
            <v>0</v>
          </cell>
        </row>
        <row r="3059">
          <cell r="A3059" t="str">
            <v/>
          </cell>
          <cell r="B3059" t="str">
            <v/>
          </cell>
          <cell r="D3059" t="str">
            <v/>
          </cell>
          <cell r="F3059">
            <v>0</v>
          </cell>
          <cell r="G3059">
            <v>0</v>
          </cell>
        </row>
        <row r="3060">
          <cell r="A3060" t="str">
            <v/>
          </cell>
          <cell r="B3060" t="str">
            <v/>
          </cell>
          <cell r="D3060" t="str">
            <v/>
          </cell>
          <cell r="F3060">
            <v>0</v>
          </cell>
          <cell r="G3060">
            <v>0</v>
          </cell>
        </row>
        <row r="3061">
          <cell r="A3061" t="str">
            <v/>
          </cell>
          <cell r="B3061" t="str">
            <v/>
          </cell>
          <cell r="D3061" t="str">
            <v/>
          </cell>
          <cell r="F3061">
            <v>0</v>
          </cell>
          <cell r="G3061">
            <v>0</v>
          </cell>
        </row>
        <row r="3062">
          <cell r="A3062" t="str">
            <v/>
          </cell>
          <cell r="B3062" t="str">
            <v/>
          </cell>
          <cell r="D3062" t="str">
            <v/>
          </cell>
          <cell r="F3062">
            <v>0</v>
          </cell>
          <cell r="G3062">
            <v>0</v>
          </cell>
        </row>
        <row r="3063">
          <cell r="F3063" t="str">
            <v>Total B</v>
          </cell>
          <cell r="G3063">
            <v>0</v>
          </cell>
        </row>
        <row r="3064">
          <cell r="A3064" t="str">
            <v>C - EQUIPOS</v>
          </cell>
        </row>
        <row r="3065">
          <cell r="A3065" t="str">
            <v/>
          </cell>
          <cell r="B3065" t="str">
            <v/>
          </cell>
          <cell r="D3065" t="str">
            <v/>
          </cell>
          <cell r="F3065">
            <v>0</v>
          </cell>
          <cell r="G3065">
            <v>0</v>
          </cell>
        </row>
        <row r="3066">
          <cell r="A3066" t="str">
            <v/>
          </cell>
          <cell r="B3066" t="str">
            <v/>
          </cell>
          <cell r="D3066" t="str">
            <v/>
          </cell>
          <cell r="F3066">
            <v>0</v>
          </cell>
          <cell r="G3066">
            <v>0</v>
          </cell>
        </row>
        <row r="3067">
          <cell r="A3067" t="str">
            <v/>
          </cell>
          <cell r="B3067" t="str">
            <v/>
          </cell>
          <cell r="D3067" t="str">
            <v/>
          </cell>
          <cell r="F3067">
            <v>0</v>
          </cell>
          <cell r="G3067">
            <v>0</v>
          </cell>
        </row>
        <row r="3068">
          <cell r="A3068" t="str">
            <v/>
          </cell>
          <cell r="B3068" t="str">
            <v/>
          </cell>
          <cell r="D3068" t="str">
            <v/>
          </cell>
          <cell r="F3068">
            <v>0</v>
          </cell>
          <cell r="G3068">
            <v>0</v>
          </cell>
        </row>
        <row r="3069">
          <cell r="A3069" t="str">
            <v/>
          </cell>
          <cell r="B3069" t="str">
            <v/>
          </cell>
          <cell r="D3069" t="str">
            <v/>
          </cell>
          <cell r="F3069">
            <v>0</v>
          </cell>
          <cell r="G3069">
            <v>0</v>
          </cell>
        </row>
        <row r="3070">
          <cell r="A3070" t="str">
            <v/>
          </cell>
          <cell r="B3070" t="str">
            <v/>
          </cell>
          <cell r="D3070" t="str">
            <v/>
          </cell>
          <cell r="F3070">
            <v>0</v>
          </cell>
          <cell r="G3070">
            <v>0</v>
          </cell>
        </row>
        <row r="3071">
          <cell r="A3071" t="str">
            <v/>
          </cell>
          <cell r="B3071" t="str">
            <v/>
          </cell>
          <cell r="D3071" t="str">
            <v/>
          </cell>
          <cell r="F3071">
            <v>0</v>
          </cell>
          <cell r="G3071">
            <v>0</v>
          </cell>
        </row>
        <row r="3072">
          <cell r="A3072" t="str">
            <v/>
          </cell>
          <cell r="B3072" t="str">
            <v/>
          </cell>
          <cell r="D3072" t="str">
            <v/>
          </cell>
          <cell r="F3072">
            <v>0</v>
          </cell>
          <cell r="G3072">
            <v>0</v>
          </cell>
        </row>
        <row r="3073">
          <cell r="A3073" t="str">
            <v/>
          </cell>
          <cell r="B3073" t="str">
            <v/>
          </cell>
          <cell r="D3073" t="str">
            <v/>
          </cell>
          <cell r="F3073">
            <v>0</v>
          </cell>
          <cell r="G3073">
            <v>0</v>
          </cell>
        </row>
        <row r="3074">
          <cell r="A3074" t="str">
            <v/>
          </cell>
          <cell r="B3074" t="str">
            <v/>
          </cell>
          <cell r="D3074" t="str">
            <v/>
          </cell>
          <cell r="F3074">
            <v>0</v>
          </cell>
          <cell r="G3074">
            <v>0</v>
          </cell>
        </row>
        <row r="3075">
          <cell r="F3075" t="str">
            <v>Total C</v>
          </cell>
          <cell r="G3075">
            <v>0</v>
          </cell>
        </row>
        <row r="3077">
          <cell r="A3077" t="str">
            <v/>
          </cell>
          <cell r="B3077" t="str">
            <v/>
          </cell>
          <cell r="D3077" t="str">
            <v>COSTO NETO</v>
          </cell>
          <cell r="F3077" t="str">
            <v>Total D=A+B+C</v>
          </cell>
          <cell r="G3077">
            <v>0</v>
          </cell>
        </row>
        <row r="3079">
          <cell r="A3079" t="str">
            <v>ANALISIS DE PRECIOS</v>
          </cell>
        </row>
        <row r="3080">
          <cell r="A3080" t="str">
            <v>COMITENTE:</v>
          </cell>
          <cell r="B3080" t="str">
            <v>INSTITUTO PROVINCIAL DE LA VIVIENDA</v>
          </cell>
        </row>
        <row r="3081">
          <cell r="A3081" t="str">
            <v>CONTRATISTA:</v>
          </cell>
          <cell r="B3081">
            <v>0</v>
          </cell>
        </row>
        <row r="3082">
          <cell r="A3082" t="str">
            <v>OBRA:</v>
          </cell>
          <cell r="B3082">
            <v>0</v>
          </cell>
          <cell r="F3082" t="str">
            <v>PRECIOS A:</v>
          </cell>
          <cell r="G3082">
            <v>0</v>
          </cell>
        </row>
        <row r="3083">
          <cell r="A3083" t="str">
            <v>UBICACIÓN:</v>
          </cell>
          <cell r="B3083">
            <v>0</v>
          </cell>
        </row>
        <row r="3084">
          <cell r="A3084" t="str">
            <v>RUBRO:</v>
          </cell>
          <cell r="C3084">
            <v>0</v>
          </cell>
        </row>
        <row r="3085">
          <cell r="A3085" t="str">
            <v>ITEM:</v>
          </cell>
          <cell r="B3085" t="str">
            <v/>
          </cell>
          <cell r="C3085" t="str">
            <v/>
          </cell>
          <cell r="F3085" t="str">
            <v>UNIDAD:</v>
          </cell>
          <cell r="G3085" t="str">
            <v/>
          </cell>
        </row>
        <row r="3087">
          <cell r="A3087" t="str">
            <v>DATOS REDETERMINACION</v>
          </cell>
          <cell r="C3087" t="str">
            <v>DESIGNACION</v>
          </cell>
          <cell r="D3087" t="str">
            <v>U</v>
          </cell>
          <cell r="E3087" t="str">
            <v>Cantidad</v>
          </cell>
          <cell r="F3087" t="str">
            <v>$ Unitarios</v>
          </cell>
          <cell r="G3087" t="str">
            <v>$ Parcial</v>
          </cell>
        </row>
        <row r="3088">
          <cell r="A3088" t="str">
            <v>CÓDIGO</v>
          </cell>
          <cell r="B3088" t="str">
            <v>DESCRIPCIÓN</v>
          </cell>
        </row>
        <row r="3089">
          <cell r="A3089" t="str">
            <v>A - MATERIALES</v>
          </cell>
        </row>
        <row r="3090">
          <cell r="A3090" t="str">
            <v/>
          </cell>
          <cell r="B3090" t="str">
            <v/>
          </cell>
          <cell r="D3090" t="str">
            <v/>
          </cell>
          <cell r="F3090">
            <v>0</v>
          </cell>
          <cell r="G3090">
            <v>0</v>
          </cell>
        </row>
        <row r="3091">
          <cell r="A3091" t="str">
            <v/>
          </cell>
          <cell r="B3091" t="str">
            <v/>
          </cell>
          <cell r="D3091" t="str">
            <v/>
          </cell>
          <cell r="F3091">
            <v>0</v>
          </cell>
          <cell r="G3091">
            <v>0</v>
          </cell>
        </row>
        <row r="3092">
          <cell r="A3092" t="str">
            <v/>
          </cell>
          <cell r="B3092" t="str">
            <v/>
          </cell>
          <cell r="D3092" t="str">
            <v/>
          </cell>
          <cell r="F3092">
            <v>0</v>
          </cell>
          <cell r="G3092">
            <v>0</v>
          </cell>
        </row>
        <row r="3093">
          <cell r="A3093" t="str">
            <v/>
          </cell>
          <cell r="B3093" t="str">
            <v/>
          </cell>
          <cell r="D3093" t="str">
            <v/>
          </cell>
          <cell r="F3093">
            <v>0</v>
          </cell>
          <cell r="G3093">
            <v>0</v>
          </cell>
        </row>
        <row r="3094">
          <cell r="A3094" t="str">
            <v/>
          </cell>
          <cell r="B3094" t="str">
            <v/>
          </cell>
          <cell r="D3094" t="str">
            <v/>
          </cell>
          <cell r="F3094">
            <v>0</v>
          </cell>
          <cell r="G3094">
            <v>0</v>
          </cell>
        </row>
        <row r="3095">
          <cell r="A3095" t="str">
            <v/>
          </cell>
          <cell r="B3095" t="str">
            <v/>
          </cell>
          <cell r="D3095" t="str">
            <v/>
          </cell>
          <cell r="F3095">
            <v>0</v>
          </cell>
          <cell r="G3095">
            <v>0</v>
          </cell>
        </row>
        <row r="3096">
          <cell r="A3096" t="str">
            <v/>
          </cell>
          <cell r="B3096" t="str">
            <v/>
          </cell>
          <cell r="D3096" t="str">
            <v/>
          </cell>
          <cell r="F3096">
            <v>0</v>
          </cell>
          <cell r="G3096">
            <v>0</v>
          </cell>
        </row>
        <row r="3097">
          <cell r="A3097" t="str">
            <v/>
          </cell>
          <cell r="B3097" t="str">
            <v/>
          </cell>
          <cell r="D3097" t="str">
            <v/>
          </cell>
          <cell r="F3097">
            <v>0</v>
          </cell>
          <cell r="G3097">
            <v>0</v>
          </cell>
        </row>
        <row r="3098">
          <cell r="A3098" t="str">
            <v/>
          </cell>
          <cell r="B3098" t="str">
            <v/>
          </cell>
          <cell r="D3098" t="str">
            <v/>
          </cell>
          <cell r="F3098">
            <v>0</v>
          </cell>
          <cell r="G3098">
            <v>0</v>
          </cell>
        </row>
        <row r="3099">
          <cell r="A3099" t="str">
            <v/>
          </cell>
          <cell r="B3099" t="str">
            <v/>
          </cell>
          <cell r="D3099" t="str">
            <v/>
          </cell>
          <cell r="F3099">
            <v>0</v>
          </cell>
          <cell r="G3099">
            <v>0</v>
          </cell>
        </row>
        <row r="3100">
          <cell r="A3100" t="str">
            <v/>
          </cell>
          <cell r="B3100" t="str">
            <v/>
          </cell>
          <cell r="D3100" t="str">
            <v/>
          </cell>
          <cell r="F3100">
            <v>0</v>
          </cell>
          <cell r="G3100">
            <v>0</v>
          </cell>
        </row>
        <row r="3101">
          <cell r="A3101" t="str">
            <v/>
          </cell>
          <cell r="B3101" t="str">
            <v/>
          </cell>
          <cell r="D3101" t="str">
            <v/>
          </cell>
          <cell r="F3101">
            <v>0</v>
          </cell>
          <cell r="G3101">
            <v>0</v>
          </cell>
        </row>
        <row r="3102">
          <cell r="A3102" t="str">
            <v/>
          </cell>
          <cell r="B3102" t="str">
            <v/>
          </cell>
          <cell r="D3102" t="str">
            <v/>
          </cell>
          <cell r="F3102">
            <v>0</v>
          </cell>
          <cell r="G3102">
            <v>0</v>
          </cell>
        </row>
        <row r="3103">
          <cell r="A3103" t="str">
            <v/>
          </cell>
          <cell r="B3103" t="str">
            <v/>
          </cell>
          <cell r="D3103" t="str">
            <v/>
          </cell>
          <cell r="F3103">
            <v>0</v>
          </cell>
          <cell r="G3103">
            <v>0</v>
          </cell>
        </row>
        <row r="3104">
          <cell r="A3104" t="str">
            <v/>
          </cell>
          <cell r="B3104" t="str">
            <v/>
          </cell>
          <cell r="D3104" t="str">
            <v/>
          </cell>
          <cell r="F3104">
            <v>0</v>
          </cell>
          <cell r="G3104">
            <v>0</v>
          </cell>
        </row>
        <row r="3105">
          <cell r="A3105" t="str">
            <v/>
          </cell>
          <cell r="B3105" t="str">
            <v/>
          </cell>
          <cell r="D3105" t="str">
            <v/>
          </cell>
          <cell r="F3105">
            <v>0</v>
          </cell>
          <cell r="G3105">
            <v>0</v>
          </cell>
        </row>
        <row r="3106">
          <cell r="A3106" t="str">
            <v/>
          </cell>
          <cell r="B3106" t="str">
            <v/>
          </cell>
          <cell r="D3106" t="str">
            <v/>
          </cell>
          <cell r="F3106">
            <v>0</v>
          </cell>
          <cell r="G3106">
            <v>0</v>
          </cell>
        </row>
        <row r="3107">
          <cell r="A3107" t="str">
            <v/>
          </cell>
          <cell r="B3107" t="str">
            <v/>
          </cell>
          <cell r="D3107" t="str">
            <v/>
          </cell>
          <cell r="F3107">
            <v>0</v>
          </cell>
          <cell r="G3107">
            <v>0</v>
          </cell>
        </row>
        <row r="3108">
          <cell r="A3108" t="str">
            <v/>
          </cell>
          <cell r="B3108" t="str">
            <v/>
          </cell>
          <cell r="D3108" t="str">
            <v/>
          </cell>
          <cell r="F3108">
            <v>0</v>
          </cell>
          <cell r="G3108">
            <v>0</v>
          </cell>
        </row>
        <row r="3109">
          <cell r="A3109" t="str">
            <v/>
          </cell>
          <cell r="B3109" t="str">
            <v/>
          </cell>
          <cell r="D3109" t="str">
            <v/>
          </cell>
          <cell r="F3109">
            <v>0</v>
          </cell>
          <cell r="G3109">
            <v>0</v>
          </cell>
        </row>
        <row r="3110">
          <cell r="F3110" t="str">
            <v>Total A</v>
          </cell>
          <cell r="G3110">
            <v>0</v>
          </cell>
        </row>
        <row r="3111">
          <cell r="A3111" t="str">
            <v>B - MANO DE OBRA</v>
          </cell>
        </row>
        <row r="3112">
          <cell r="A3112" t="str">
            <v/>
          </cell>
          <cell r="B3112" t="str">
            <v/>
          </cell>
          <cell r="D3112" t="str">
            <v/>
          </cell>
          <cell r="F3112">
            <v>0</v>
          </cell>
          <cell r="G3112">
            <v>0</v>
          </cell>
        </row>
        <row r="3113">
          <cell r="A3113" t="str">
            <v/>
          </cell>
          <cell r="B3113" t="str">
            <v/>
          </cell>
          <cell r="D3113" t="str">
            <v/>
          </cell>
          <cell r="F3113">
            <v>0</v>
          </cell>
          <cell r="G3113">
            <v>0</v>
          </cell>
        </row>
        <row r="3114">
          <cell r="A3114" t="str">
            <v/>
          </cell>
          <cell r="B3114" t="str">
            <v/>
          </cell>
          <cell r="D3114" t="str">
            <v/>
          </cell>
          <cell r="F3114">
            <v>0</v>
          </cell>
          <cell r="G3114">
            <v>0</v>
          </cell>
        </row>
        <row r="3115">
          <cell r="A3115" t="str">
            <v/>
          </cell>
          <cell r="B3115" t="str">
            <v/>
          </cell>
          <cell r="D3115" t="str">
            <v/>
          </cell>
          <cell r="F3115">
            <v>0</v>
          </cell>
          <cell r="G3115">
            <v>0</v>
          </cell>
        </row>
        <row r="3116">
          <cell r="A3116" t="str">
            <v/>
          </cell>
          <cell r="B3116" t="str">
            <v/>
          </cell>
          <cell r="D3116" t="str">
            <v/>
          </cell>
          <cell r="F3116">
            <v>0</v>
          </cell>
          <cell r="G3116">
            <v>0</v>
          </cell>
        </row>
        <row r="3117">
          <cell r="A3117" t="str">
            <v/>
          </cell>
          <cell r="B3117" t="str">
            <v/>
          </cell>
          <cell r="D3117" t="str">
            <v/>
          </cell>
          <cell r="F3117">
            <v>0</v>
          </cell>
          <cell r="G3117">
            <v>0</v>
          </cell>
        </row>
        <row r="3118">
          <cell r="A3118" t="str">
            <v/>
          </cell>
          <cell r="B3118" t="str">
            <v/>
          </cell>
          <cell r="D3118" t="str">
            <v/>
          </cell>
          <cell r="F3118">
            <v>0</v>
          </cell>
          <cell r="G3118">
            <v>0</v>
          </cell>
        </row>
        <row r="3119">
          <cell r="A3119" t="str">
            <v/>
          </cell>
          <cell r="B3119" t="str">
            <v/>
          </cell>
          <cell r="D3119" t="str">
            <v/>
          </cell>
          <cell r="F3119">
            <v>0</v>
          </cell>
          <cell r="G3119">
            <v>0</v>
          </cell>
        </row>
        <row r="3120">
          <cell r="F3120" t="str">
            <v>Total B</v>
          </cell>
          <cell r="G3120">
            <v>0</v>
          </cell>
        </row>
        <row r="3121">
          <cell r="A3121" t="str">
            <v>C - EQUIPOS</v>
          </cell>
        </row>
        <row r="3122">
          <cell r="A3122" t="str">
            <v/>
          </cell>
          <cell r="B3122" t="str">
            <v/>
          </cell>
          <cell r="D3122" t="str">
            <v/>
          </cell>
          <cell r="F3122">
            <v>0</v>
          </cell>
          <cell r="G3122">
            <v>0</v>
          </cell>
        </row>
        <row r="3123">
          <cell r="A3123" t="str">
            <v/>
          </cell>
          <cell r="B3123" t="str">
            <v/>
          </cell>
          <cell r="D3123" t="str">
            <v/>
          </cell>
          <cell r="F3123">
            <v>0</v>
          </cell>
          <cell r="G3123">
            <v>0</v>
          </cell>
        </row>
        <row r="3124">
          <cell r="A3124" t="str">
            <v/>
          </cell>
          <cell r="B3124" t="str">
            <v/>
          </cell>
          <cell r="D3124" t="str">
            <v/>
          </cell>
          <cell r="F3124">
            <v>0</v>
          </cell>
          <cell r="G3124">
            <v>0</v>
          </cell>
        </row>
        <row r="3125">
          <cell r="A3125" t="str">
            <v/>
          </cell>
          <cell r="B3125" t="str">
            <v/>
          </cell>
          <cell r="D3125" t="str">
            <v/>
          </cell>
          <cell r="F3125">
            <v>0</v>
          </cell>
          <cell r="G3125">
            <v>0</v>
          </cell>
        </row>
        <row r="3126">
          <cell r="A3126" t="str">
            <v/>
          </cell>
          <cell r="B3126" t="str">
            <v/>
          </cell>
          <cell r="D3126" t="str">
            <v/>
          </cell>
          <cell r="F3126">
            <v>0</v>
          </cell>
          <cell r="G3126">
            <v>0</v>
          </cell>
        </row>
        <row r="3127">
          <cell r="A3127" t="str">
            <v/>
          </cell>
          <cell r="B3127" t="str">
            <v/>
          </cell>
          <cell r="D3127" t="str">
            <v/>
          </cell>
          <cell r="F3127">
            <v>0</v>
          </cell>
          <cell r="G3127">
            <v>0</v>
          </cell>
        </row>
        <row r="3128">
          <cell r="A3128" t="str">
            <v/>
          </cell>
          <cell r="B3128" t="str">
            <v/>
          </cell>
          <cell r="D3128" t="str">
            <v/>
          </cell>
          <cell r="F3128">
            <v>0</v>
          </cell>
          <cell r="G3128">
            <v>0</v>
          </cell>
        </row>
        <row r="3129">
          <cell r="A3129" t="str">
            <v/>
          </cell>
          <cell r="B3129" t="str">
            <v/>
          </cell>
          <cell r="D3129" t="str">
            <v/>
          </cell>
          <cell r="F3129">
            <v>0</v>
          </cell>
          <cell r="G3129">
            <v>0</v>
          </cell>
        </row>
        <row r="3130">
          <cell r="A3130" t="str">
            <v/>
          </cell>
          <cell r="B3130" t="str">
            <v/>
          </cell>
          <cell r="D3130" t="str">
            <v/>
          </cell>
          <cell r="F3130">
            <v>0</v>
          </cell>
          <cell r="G3130">
            <v>0</v>
          </cell>
        </row>
        <row r="3131">
          <cell r="A3131" t="str">
            <v/>
          </cell>
          <cell r="B3131" t="str">
            <v/>
          </cell>
          <cell r="D3131" t="str">
            <v/>
          </cell>
          <cell r="F3131">
            <v>0</v>
          </cell>
          <cell r="G3131">
            <v>0</v>
          </cell>
        </row>
        <row r="3132">
          <cell r="F3132" t="str">
            <v>Total C</v>
          </cell>
          <cell r="G3132">
            <v>0</v>
          </cell>
        </row>
        <row r="3134">
          <cell r="A3134" t="str">
            <v/>
          </cell>
          <cell r="B3134" t="str">
            <v/>
          </cell>
          <cell r="D3134" t="str">
            <v>COSTO NETO</v>
          </cell>
          <cell r="F3134" t="str">
            <v>Total D=A+B+C</v>
          </cell>
          <cell r="G3134">
            <v>0</v>
          </cell>
        </row>
        <row r="3136">
          <cell r="A3136" t="str">
            <v>ANALISIS DE PRECIOS</v>
          </cell>
        </row>
        <row r="3137">
          <cell r="A3137" t="str">
            <v>COMITENTE:</v>
          </cell>
          <cell r="B3137" t="str">
            <v>INSTITUTO PROVINCIAL DE LA VIVIENDA</v>
          </cell>
        </row>
        <row r="3138">
          <cell r="A3138" t="str">
            <v>CONTRATISTA:</v>
          </cell>
          <cell r="B3138">
            <v>0</v>
          </cell>
        </row>
        <row r="3139">
          <cell r="A3139" t="str">
            <v>OBRA:</v>
          </cell>
          <cell r="B3139">
            <v>0</v>
          </cell>
          <cell r="F3139" t="str">
            <v>PRECIOS A:</v>
          </cell>
          <cell r="G3139">
            <v>0</v>
          </cell>
        </row>
        <row r="3140">
          <cell r="A3140" t="str">
            <v>UBICACIÓN:</v>
          </cell>
          <cell r="B3140">
            <v>0</v>
          </cell>
        </row>
        <row r="3141">
          <cell r="A3141" t="str">
            <v>RUBRO:</v>
          </cell>
          <cell r="C3141">
            <v>0</v>
          </cell>
        </row>
        <row r="3142">
          <cell r="A3142" t="str">
            <v>ITEM:</v>
          </cell>
          <cell r="B3142" t="str">
            <v/>
          </cell>
          <cell r="C3142" t="str">
            <v/>
          </cell>
          <cell r="F3142" t="str">
            <v>UNIDAD:</v>
          </cell>
          <cell r="G3142" t="str">
            <v/>
          </cell>
        </row>
        <row r="3144">
          <cell r="A3144" t="str">
            <v>DATOS REDETERMINACION</v>
          </cell>
          <cell r="C3144" t="str">
            <v>DESIGNACION</v>
          </cell>
          <cell r="D3144" t="str">
            <v>U</v>
          </cell>
          <cell r="E3144" t="str">
            <v>Cantidad</v>
          </cell>
          <cell r="F3144" t="str">
            <v>$ Unitarios</v>
          </cell>
          <cell r="G3144" t="str">
            <v>$ Parcial</v>
          </cell>
        </row>
        <row r="3145">
          <cell r="A3145" t="str">
            <v>CÓDIGO</v>
          </cell>
          <cell r="B3145" t="str">
            <v>DESCRIPCIÓN</v>
          </cell>
        </row>
        <row r="3146">
          <cell r="A3146" t="str">
            <v>A - MATERIALES</v>
          </cell>
        </row>
        <row r="3147">
          <cell r="A3147" t="str">
            <v/>
          </cell>
          <cell r="B3147" t="str">
            <v/>
          </cell>
          <cell r="D3147" t="str">
            <v/>
          </cell>
          <cell r="F3147">
            <v>0</v>
          </cell>
          <cell r="G3147">
            <v>0</v>
          </cell>
        </row>
        <row r="3148">
          <cell r="A3148" t="str">
            <v/>
          </cell>
          <cell r="B3148" t="str">
            <v/>
          </cell>
          <cell r="D3148" t="str">
            <v/>
          </cell>
          <cell r="F3148">
            <v>0</v>
          </cell>
          <cell r="G3148">
            <v>0</v>
          </cell>
        </row>
        <row r="3149">
          <cell r="A3149" t="str">
            <v/>
          </cell>
          <cell r="B3149" t="str">
            <v/>
          </cell>
          <cell r="D3149" t="str">
            <v/>
          </cell>
          <cell r="F3149">
            <v>0</v>
          </cell>
          <cell r="G3149">
            <v>0</v>
          </cell>
        </row>
        <row r="3150">
          <cell r="A3150" t="str">
            <v/>
          </cell>
          <cell r="B3150" t="str">
            <v/>
          </cell>
          <cell r="D3150" t="str">
            <v/>
          </cell>
          <cell r="F3150">
            <v>0</v>
          </cell>
          <cell r="G3150">
            <v>0</v>
          </cell>
        </row>
        <row r="3151">
          <cell r="A3151" t="str">
            <v/>
          </cell>
          <cell r="B3151" t="str">
            <v/>
          </cell>
          <cell r="D3151" t="str">
            <v/>
          </cell>
          <cell r="F3151">
            <v>0</v>
          </cell>
          <cell r="G3151">
            <v>0</v>
          </cell>
        </row>
        <row r="3152">
          <cell r="A3152" t="str">
            <v/>
          </cell>
          <cell r="B3152" t="str">
            <v/>
          </cell>
          <cell r="D3152" t="str">
            <v/>
          </cell>
          <cell r="F3152">
            <v>0</v>
          </cell>
          <cell r="G3152">
            <v>0</v>
          </cell>
        </row>
        <row r="3153">
          <cell r="A3153" t="str">
            <v/>
          </cell>
          <cell r="B3153" t="str">
            <v/>
          </cell>
          <cell r="D3153" t="str">
            <v/>
          </cell>
          <cell r="F3153">
            <v>0</v>
          </cell>
          <cell r="G3153">
            <v>0</v>
          </cell>
        </row>
        <row r="3154">
          <cell r="A3154" t="str">
            <v/>
          </cell>
          <cell r="B3154" t="str">
            <v/>
          </cell>
          <cell r="D3154" t="str">
            <v/>
          </cell>
          <cell r="F3154">
            <v>0</v>
          </cell>
          <cell r="G3154">
            <v>0</v>
          </cell>
        </row>
        <row r="3155">
          <cell r="A3155" t="str">
            <v/>
          </cell>
          <cell r="B3155" t="str">
            <v/>
          </cell>
          <cell r="D3155" t="str">
            <v/>
          </cell>
          <cell r="F3155">
            <v>0</v>
          </cell>
          <cell r="G3155">
            <v>0</v>
          </cell>
        </row>
        <row r="3156">
          <cell r="A3156" t="str">
            <v/>
          </cell>
          <cell r="B3156" t="str">
            <v/>
          </cell>
          <cell r="D3156" t="str">
            <v/>
          </cell>
          <cell r="F3156">
            <v>0</v>
          </cell>
          <cell r="G3156">
            <v>0</v>
          </cell>
        </row>
        <row r="3157">
          <cell r="A3157" t="str">
            <v/>
          </cell>
          <cell r="B3157" t="str">
            <v/>
          </cell>
          <cell r="D3157" t="str">
            <v/>
          </cell>
          <cell r="F3157">
            <v>0</v>
          </cell>
          <cell r="G3157">
            <v>0</v>
          </cell>
        </row>
        <row r="3158">
          <cell r="A3158" t="str">
            <v/>
          </cell>
          <cell r="B3158" t="str">
            <v/>
          </cell>
          <cell r="D3158" t="str">
            <v/>
          </cell>
          <cell r="F3158">
            <v>0</v>
          </cell>
          <cell r="G3158">
            <v>0</v>
          </cell>
        </row>
        <row r="3159">
          <cell r="A3159" t="str">
            <v/>
          </cell>
          <cell r="B3159" t="str">
            <v/>
          </cell>
          <cell r="D3159" t="str">
            <v/>
          </cell>
          <cell r="F3159">
            <v>0</v>
          </cell>
          <cell r="G3159">
            <v>0</v>
          </cell>
        </row>
        <row r="3160">
          <cell r="A3160" t="str">
            <v/>
          </cell>
          <cell r="B3160" t="str">
            <v/>
          </cell>
          <cell r="D3160" t="str">
            <v/>
          </cell>
          <cell r="F3160">
            <v>0</v>
          </cell>
          <cell r="G3160">
            <v>0</v>
          </cell>
        </row>
        <row r="3161">
          <cell r="A3161" t="str">
            <v/>
          </cell>
          <cell r="B3161" t="str">
            <v/>
          </cell>
          <cell r="D3161" t="str">
            <v/>
          </cell>
          <cell r="F3161">
            <v>0</v>
          </cell>
          <cell r="G3161">
            <v>0</v>
          </cell>
        </row>
        <row r="3162">
          <cell r="A3162" t="str">
            <v/>
          </cell>
          <cell r="B3162" t="str">
            <v/>
          </cell>
          <cell r="D3162" t="str">
            <v/>
          </cell>
          <cell r="F3162">
            <v>0</v>
          </cell>
          <cell r="G3162">
            <v>0</v>
          </cell>
        </row>
        <row r="3163">
          <cell r="A3163" t="str">
            <v/>
          </cell>
          <cell r="B3163" t="str">
            <v/>
          </cell>
          <cell r="D3163" t="str">
            <v/>
          </cell>
          <cell r="F3163">
            <v>0</v>
          </cell>
          <cell r="G3163">
            <v>0</v>
          </cell>
        </row>
        <row r="3164">
          <cell r="A3164" t="str">
            <v/>
          </cell>
          <cell r="B3164" t="str">
            <v/>
          </cell>
          <cell r="D3164" t="str">
            <v/>
          </cell>
          <cell r="F3164">
            <v>0</v>
          </cell>
          <cell r="G3164">
            <v>0</v>
          </cell>
        </row>
        <row r="3165">
          <cell r="A3165" t="str">
            <v/>
          </cell>
          <cell r="B3165" t="str">
            <v/>
          </cell>
          <cell r="D3165" t="str">
            <v/>
          </cell>
          <cell r="F3165">
            <v>0</v>
          </cell>
          <cell r="G3165">
            <v>0</v>
          </cell>
        </row>
        <row r="3166">
          <cell r="A3166" t="str">
            <v/>
          </cell>
          <cell r="B3166" t="str">
            <v/>
          </cell>
          <cell r="D3166" t="str">
            <v/>
          </cell>
          <cell r="F3166">
            <v>0</v>
          </cell>
          <cell r="G3166">
            <v>0</v>
          </cell>
        </row>
        <row r="3167">
          <cell r="F3167" t="str">
            <v>Total A</v>
          </cell>
          <cell r="G3167">
            <v>0</v>
          </cell>
        </row>
        <row r="3168">
          <cell r="A3168" t="str">
            <v>B - MANO DE OBRA</v>
          </cell>
        </row>
        <row r="3169">
          <cell r="A3169" t="str">
            <v/>
          </cell>
          <cell r="B3169" t="str">
            <v/>
          </cell>
          <cell r="D3169" t="str">
            <v/>
          </cell>
          <cell r="F3169">
            <v>0</v>
          </cell>
          <cell r="G3169">
            <v>0</v>
          </cell>
        </row>
        <row r="3170">
          <cell r="A3170" t="str">
            <v/>
          </cell>
          <cell r="B3170" t="str">
            <v/>
          </cell>
          <cell r="D3170" t="str">
            <v/>
          </cell>
          <cell r="F3170">
            <v>0</v>
          </cell>
          <cell r="G3170">
            <v>0</v>
          </cell>
        </row>
        <row r="3171">
          <cell r="A3171" t="str">
            <v/>
          </cell>
          <cell r="B3171" t="str">
            <v/>
          </cell>
          <cell r="D3171" t="str">
            <v/>
          </cell>
          <cell r="F3171">
            <v>0</v>
          </cell>
          <cell r="G3171">
            <v>0</v>
          </cell>
        </row>
        <row r="3172">
          <cell r="A3172" t="str">
            <v/>
          </cell>
          <cell r="B3172" t="str">
            <v/>
          </cell>
          <cell r="D3172" t="str">
            <v/>
          </cell>
          <cell r="F3172">
            <v>0</v>
          </cell>
          <cell r="G3172">
            <v>0</v>
          </cell>
        </row>
        <row r="3173">
          <cell r="A3173" t="str">
            <v/>
          </cell>
          <cell r="B3173" t="str">
            <v/>
          </cell>
          <cell r="D3173" t="str">
            <v/>
          </cell>
          <cell r="F3173">
            <v>0</v>
          </cell>
          <cell r="G3173">
            <v>0</v>
          </cell>
        </row>
        <row r="3174">
          <cell r="A3174" t="str">
            <v/>
          </cell>
          <cell r="B3174" t="str">
            <v/>
          </cell>
          <cell r="D3174" t="str">
            <v/>
          </cell>
          <cell r="F3174">
            <v>0</v>
          </cell>
          <cell r="G3174">
            <v>0</v>
          </cell>
        </row>
        <row r="3175">
          <cell r="A3175" t="str">
            <v/>
          </cell>
          <cell r="B3175" t="str">
            <v/>
          </cell>
          <cell r="D3175" t="str">
            <v/>
          </cell>
          <cell r="F3175">
            <v>0</v>
          </cell>
          <cell r="G3175">
            <v>0</v>
          </cell>
        </row>
        <row r="3176">
          <cell r="A3176" t="str">
            <v/>
          </cell>
          <cell r="B3176" t="str">
            <v/>
          </cell>
          <cell r="D3176" t="str">
            <v/>
          </cell>
          <cell r="F3176">
            <v>0</v>
          </cell>
          <cell r="G3176">
            <v>0</v>
          </cell>
        </row>
        <row r="3177">
          <cell r="F3177" t="str">
            <v>Total B</v>
          </cell>
          <cell r="G3177">
            <v>0</v>
          </cell>
        </row>
        <row r="3178">
          <cell r="A3178" t="str">
            <v>C - EQUIPOS</v>
          </cell>
        </row>
        <row r="3179">
          <cell r="A3179" t="str">
            <v/>
          </cell>
          <cell r="B3179" t="str">
            <v/>
          </cell>
          <cell r="D3179" t="str">
            <v/>
          </cell>
          <cell r="F3179">
            <v>0</v>
          </cell>
          <cell r="G3179">
            <v>0</v>
          </cell>
        </row>
        <row r="3180">
          <cell r="A3180" t="str">
            <v/>
          </cell>
          <cell r="B3180" t="str">
            <v/>
          </cell>
          <cell r="D3180" t="str">
            <v/>
          </cell>
          <cell r="F3180">
            <v>0</v>
          </cell>
          <cell r="G3180">
            <v>0</v>
          </cell>
        </row>
        <row r="3181">
          <cell r="A3181" t="str">
            <v/>
          </cell>
          <cell r="B3181" t="str">
            <v/>
          </cell>
          <cell r="D3181" t="str">
            <v/>
          </cell>
          <cell r="F3181">
            <v>0</v>
          </cell>
          <cell r="G3181">
            <v>0</v>
          </cell>
        </row>
        <row r="3182">
          <cell r="A3182" t="str">
            <v/>
          </cell>
          <cell r="B3182" t="str">
            <v/>
          </cell>
          <cell r="D3182" t="str">
            <v/>
          </cell>
          <cell r="F3182">
            <v>0</v>
          </cell>
          <cell r="G3182">
            <v>0</v>
          </cell>
        </row>
        <row r="3183">
          <cell r="A3183" t="str">
            <v/>
          </cell>
          <cell r="B3183" t="str">
            <v/>
          </cell>
          <cell r="D3183" t="str">
            <v/>
          </cell>
          <cell r="F3183">
            <v>0</v>
          </cell>
          <cell r="G3183">
            <v>0</v>
          </cell>
        </row>
        <row r="3184">
          <cell r="A3184" t="str">
            <v/>
          </cell>
          <cell r="B3184" t="str">
            <v/>
          </cell>
          <cell r="D3184" t="str">
            <v/>
          </cell>
          <cell r="F3184">
            <v>0</v>
          </cell>
          <cell r="G3184">
            <v>0</v>
          </cell>
        </row>
        <row r="3185">
          <cell r="A3185" t="str">
            <v/>
          </cell>
          <cell r="B3185" t="str">
            <v/>
          </cell>
          <cell r="D3185" t="str">
            <v/>
          </cell>
          <cell r="F3185">
            <v>0</v>
          </cell>
          <cell r="G3185">
            <v>0</v>
          </cell>
        </row>
        <row r="3186">
          <cell r="A3186" t="str">
            <v/>
          </cell>
          <cell r="B3186" t="str">
            <v/>
          </cell>
          <cell r="D3186" t="str">
            <v/>
          </cell>
          <cell r="F3186">
            <v>0</v>
          </cell>
          <cell r="G3186">
            <v>0</v>
          </cell>
        </row>
        <row r="3187">
          <cell r="A3187" t="str">
            <v/>
          </cell>
          <cell r="B3187" t="str">
            <v/>
          </cell>
          <cell r="D3187" t="str">
            <v/>
          </cell>
          <cell r="F3187">
            <v>0</v>
          </cell>
          <cell r="G3187">
            <v>0</v>
          </cell>
        </row>
        <row r="3188">
          <cell r="A3188" t="str">
            <v/>
          </cell>
          <cell r="B3188" t="str">
            <v/>
          </cell>
          <cell r="D3188" t="str">
            <v/>
          </cell>
          <cell r="F3188">
            <v>0</v>
          </cell>
          <cell r="G3188">
            <v>0</v>
          </cell>
        </row>
        <row r="3189">
          <cell r="F3189" t="str">
            <v>Total C</v>
          </cell>
          <cell r="G3189">
            <v>0</v>
          </cell>
        </row>
        <row r="3191">
          <cell r="A3191" t="str">
            <v/>
          </cell>
          <cell r="B3191" t="str">
            <v/>
          </cell>
          <cell r="D3191" t="str">
            <v>COSTO NETO</v>
          </cell>
          <cell r="F3191" t="str">
            <v>Total D=A+B+C</v>
          </cell>
          <cell r="G3191">
            <v>0</v>
          </cell>
        </row>
        <row r="3193">
          <cell r="A3193" t="str">
            <v>ANALISIS DE PRECIOS</v>
          </cell>
        </row>
        <row r="3194">
          <cell r="A3194" t="str">
            <v>COMITENTE:</v>
          </cell>
          <cell r="B3194" t="str">
            <v>INSTITUTO PROVINCIAL DE LA VIVIENDA</v>
          </cell>
        </row>
        <row r="3195">
          <cell r="A3195" t="str">
            <v>CONTRATISTA:</v>
          </cell>
          <cell r="B3195">
            <v>0</v>
          </cell>
        </row>
        <row r="3196">
          <cell r="A3196" t="str">
            <v>OBRA:</v>
          </cell>
          <cell r="B3196">
            <v>0</v>
          </cell>
          <cell r="F3196" t="str">
            <v>PRECIOS A:</v>
          </cell>
          <cell r="G3196">
            <v>0</v>
          </cell>
        </row>
        <row r="3197">
          <cell r="A3197" t="str">
            <v>UBICACIÓN:</v>
          </cell>
          <cell r="B3197">
            <v>0</v>
          </cell>
        </row>
        <row r="3198">
          <cell r="A3198" t="str">
            <v>RUBRO:</v>
          </cell>
          <cell r="C3198">
            <v>0</v>
          </cell>
        </row>
        <row r="3199">
          <cell r="A3199" t="str">
            <v>ITEM:</v>
          </cell>
          <cell r="B3199" t="str">
            <v/>
          </cell>
          <cell r="C3199" t="str">
            <v/>
          </cell>
          <cell r="F3199" t="str">
            <v>UNIDAD:</v>
          </cell>
          <cell r="G3199" t="str">
            <v/>
          </cell>
        </row>
        <row r="3201">
          <cell r="A3201" t="str">
            <v>DATOS REDETERMINACION</v>
          </cell>
          <cell r="C3201" t="str">
            <v>DESIGNACION</v>
          </cell>
          <cell r="D3201" t="str">
            <v>U</v>
          </cell>
          <cell r="E3201" t="str">
            <v>Cantidad</v>
          </cell>
          <cell r="F3201" t="str">
            <v>$ Unitarios</v>
          </cell>
          <cell r="G3201" t="str">
            <v>$ Parcial</v>
          </cell>
        </row>
        <row r="3202">
          <cell r="A3202" t="str">
            <v>CÓDIGO</v>
          </cell>
          <cell r="B3202" t="str">
            <v>DESCRIPCIÓN</v>
          </cell>
        </row>
        <row r="3203">
          <cell r="A3203" t="str">
            <v>A - MATERIALES</v>
          </cell>
        </row>
        <row r="3204">
          <cell r="A3204" t="str">
            <v/>
          </cell>
          <cell r="B3204" t="str">
            <v/>
          </cell>
          <cell r="D3204" t="str">
            <v/>
          </cell>
          <cell r="F3204">
            <v>0</v>
          </cell>
          <cell r="G3204">
            <v>0</v>
          </cell>
        </row>
        <row r="3205">
          <cell r="A3205" t="str">
            <v/>
          </cell>
          <cell r="B3205" t="str">
            <v/>
          </cell>
          <cell r="D3205" t="str">
            <v/>
          </cell>
          <cell r="F3205">
            <v>0</v>
          </cell>
          <cell r="G3205">
            <v>0</v>
          </cell>
        </row>
        <row r="3206">
          <cell r="A3206" t="str">
            <v/>
          </cell>
          <cell r="B3206" t="str">
            <v/>
          </cell>
          <cell r="D3206" t="str">
            <v/>
          </cell>
          <cell r="F3206">
            <v>0</v>
          </cell>
          <cell r="G3206">
            <v>0</v>
          </cell>
        </row>
        <row r="3207">
          <cell r="A3207" t="str">
            <v/>
          </cell>
          <cell r="B3207" t="str">
            <v/>
          </cell>
          <cell r="D3207" t="str">
            <v/>
          </cell>
          <cell r="F3207">
            <v>0</v>
          </cell>
          <cell r="G3207">
            <v>0</v>
          </cell>
        </row>
        <row r="3208">
          <cell r="A3208" t="str">
            <v/>
          </cell>
          <cell r="B3208" t="str">
            <v/>
          </cell>
          <cell r="D3208" t="str">
            <v/>
          </cell>
          <cell r="F3208">
            <v>0</v>
          </cell>
          <cell r="G3208">
            <v>0</v>
          </cell>
        </row>
        <row r="3209">
          <cell r="A3209" t="str">
            <v/>
          </cell>
          <cell r="B3209" t="str">
            <v/>
          </cell>
          <cell r="D3209" t="str">
            <v/>
          </cell>
          <cell r="F3209">
            <v>0</v>
          </cell>
          <cell r="G3209">
            <v>0</v>
          </cell>
        </row>
        <row r="3210">
          <cell r="A3210" t="str">
            <v/>
          </cell>
          <cell r="B3210" t="str">
            <v/>
          </cell>
          <cell r="D3210" t="str">
            <v/>
          </cell>
          <cell r="F3210">
            <v>0</v>
          </cell>
          <cell r="G3210">
            <v>0</v>
          </cell>
        </row>
        <row r="3211">
          <cell r="A3211" t="str">
            <v/>
          </cell>
          <cell r="B3211" t="str">
            <v/>
          </cell>
          <cell r="D3211" t="str">
            <v/>
          </cell>
          <cell r="F3211">
            <v>0</v>
          </cell>
          <cell r="G3211">
            <v>0</v>
          </cell>
        </row>
        <row r="3212">
          <cell r="A3212" t="str">
            <v/>
          </cell>
          <cell r="B3212" t="str">
            <v/>
          </cell>
          <cell r="D3212" t="str">
            <v/>
          </cell>
          <cell r="F3212">
            <v>0</v>
          </cell>
          <cell r="G3212">
            <v>0</v>
          </cell>
        </row>
        <row r="3213">
          <cell r="A3213" t="str">
            <v/>
          </cell>
          <cell r="B3213" t="str">
            <v/>
          </cell>
          <cell r="D3213" t="str">
            <v/>
          </cell>
          <cell r="F3213">
            <v>0</v>
          </cell>
          <cell r="G3213">
            <v>0</v>
          </cell>
        </row>
        <row r="3214">
          <cell r="A3214" t="str">
            <v/>
          </cell>
          <cell r="B3214" t="str">
            <v/>
          </cell>
          <cell r="D3214" t="str">
            <v/>
          </cell>
          <cell r="F3214">
            <v>0</v>
          </cell>
          <cell r="G3214">
            <v>0</v>
          </cell>
        </row>
        <row r="3215">
          <cell r="A3215" t="str">
            <v/>
          </cell>
          <cell r="B3215" t="str">
            <v/>
          </cell>
          <cell r="D3215" t="str">
            <v/>
          </cell>
          <cell r="F3215">
            <v>0</v>
          </cell>
          <cell r="G3215">
            <v>0</v>
          </cell>
        </row>
        <row r="3216">
          <cell r="A3216" t="str">
            <v/>
          </cell>
          <cell r="B3216" t="str">
            <v/>
          </cell>
          <cell r="D3216" t="str">
            <v/>
          </cell>
          <cell r="F3216">
            <v>0</v>
          </cell>
          <cell r="G3216">
            <v>0</v>
          </cell>
        </row>
        <row r="3217">
          <cell r="A3217" t="str">
            <v/>
          </cell>
          <cell r="B3217" t="str">
            <v/>
          </cell>
          <cell r="D3217" t="str">
            <v/>
          </cell>
          <cell r="F3217">
            <v>0</v>
          </cell>
          <cell r="G3217">
            <v>0</v>
          </cell>
        </row>
        <row r="3218">
          <cell r="A3218" t="str">
            <v/>
          </cell>
          <cell r="B3218" t="str">
            <v/>
          </cell>
          <cell r="D3218" t="str">
            <v/>
          </cell>
          <cell r="F3218">
            <v>0</v>
          </cell>
          <cell r="G3218">
            <v>0</v>
          </cell>
        </row>
        <row r="3219">
          <cell r="A3219" t="str">
            <v/>
          </cell>
          <cell r="B3219" t="str">
            <v/>
          </cell>
          <cell r="D3219" t="str">
            <v/>
          </cell>
          <cell r="F3219">
            <v>0</v>
          </cell>
          <cell r="G3219">
            <v>0</v>
          </cell>
        </row>
        <row r="3220">
          <cell r="A3220" t="str">
            <v/>
          </cell>
          <cell r="B3220" t="str">
            <v/>
          </cell>
          <cell r="D3220" t="str">
            <v/>
          </cell>
          <cell r="F3220">
            <v>0</v>
          </cell>
          <cell r="G3220">
            <v>0</v>
          </cell>
        </row>
        <row r="3221">
          <cell r="A3221" t="str">
            <v/>
          </cell>
          <cell r="B3221" t="str">
            <v/>
          </cell>
          <cell r="D3221" t="str">
            <v/>
          </cell>
          <cell r="F3221">
            <v>0</v>
          </cell>
          <cell r="G3221">
            <v>0</v>
          </cell>
        </row>
        <row r="3222">
          <cell r="A3222" t="str">
            <v/>
          </cell>
          <cell r="B3222" t="str">
            <v/>
          </cell>
          <cell r="D3222" t="str">
            <v/>
          </cell>
          <cell r="F3222">
            <v>0</v>
          </cell>
          <cell r="G3222">
            <v>0</v>
          </cell>
        </row>
        <row r="3223">
          <cell r="A3223" t="str">
            <v/>
          </cell>
          <cell r="B3223" t="str">
            <v/>
          </cell>
          <cell r="D3223" t="str">
            <v/>
          </cell>
          <cell r="F3223">
            <v>0</v>
          </cell>
          <cell r="G3223">
            <v>0</v>
          </cell>
        </row>
        <row r="3224">
          <cell r="F3224" t="str">
            <v>Total A</v>
          </cell>
          <cell r="G3224">
            <v>0</v>
          </cell>
        </row>
        <row r="3225">
          <cell r="A3225" t="str">
            <v>B - MANO DE OBRA</v>
          </cell>
        </row>
        <row r="3226">
          <cell r="A3226" t="str">
            <v/>
          </cell>
          <cell r="B3226" t="str">
            <v/>
          </cell>
          <cell r="D3226" t="str">
            <v/>
          </cell>
          <cell r="F3226">
            <v>0</v>
          </cell>
          <cell r="G3226">
            <v>0</v>
          </cell>
        </row>
        <row r="3227">
          <cell r="A3227" t="str">
            <v/>
          </cell>
          <cell r="B3227" t="str">
            <v/>
          </cell>
          <cell r="D3227" t="str">
            <v/>
          </cell>
          <cell r="F3227">
            <v>0</v>
          </cell>
          <cell r="G3227">
            <v>0</v>
          </cell>
        </row>
        <row r="3228">
          <cell r="A3228" t="str">
            <v/>
          </cell>
          <cell r="B3228" t="str">
            <v/>
          </cell>
          <cell r="D3228" t="str">
            <v/>
          </cell>
          <cell r="F3228">
            <v>0</v>
          </cell>
          <cell r="G3228">
            <v>0</v>
          </cell>
        </row>
        <row r="3229">
          <cell r="A3229" t="str">
            <v/>
          </cell>
          <cell r="B3229" t="str">
            <v/>
          </cell>
          <cell r="D3229" t="str">
            <v/>
          </cell>
          <cell r="F3229">
            <v>0</v>
          </cell>
          <cell r="G3229">
            <v>0</v>
          </cell>
        </row>
        <row r="3230">
          <cell r="A3230" t="str">
            <v/>
          </cell>
          <cell r="B3230" t="str">
            <v/>
          </cell>
          <cell r="D3230" t="str">
            <v/>
          </cell>
          <cell r="F3230">
            <v>0</v>
          </cell>
          <cell r="G3230">
            <v>0</v>
          </cell>
        </row>
        <row r="3231">
          <cell r="A3231" t="str">
            <v/>
          </cell>
          <cell r="B3231" t="str">
            <v/>
          </cell>
          <cell r="D3231" t="str">
            <v/>
          </cell>
          <cell r="F3231">
            <v>0</v>
          </cell>
          <cell r="G3231">
            <v>0</v>
          </cell>
        </row>
        <row r="3232">
          <cell r="A3232" t="str">
            <v/>
          </cell>
          <cell r="B3232" t="str">
            <v/>
          </cell>
          <cell r="D3232" t="str">
            <v/>
          </cell>
          <cell r="F3232">
            <v>0</v>
          </cell>
          <cell r="G3232">
            <v>0</v>
          </cell>
        </row>
        <row r="3233">
          <cell r="A3233" t="str">
            <v/>
          </cell>
          <cell r="B3233" t="str">
            <v/>
          </cell>
          <cell r="D3233" t="str">
            <v/>
          </cell>
          <cell r="F3233">
            <v>0</v>
          </cell>
          <cell r="G3233">
            <v>0</v>
          </cell>
        </row>
        <row r="3234">
          <cell r="F3234" t="str">
            <v>Total B</v>
          </cell>
          <cell r="G3234">
            <v>0</v>
          </cell>
        </row>
        <row r="3235">
          <cell r="A3235" t="str">
            <v>C - EQUIPOS</v>
          </cell>
        </row>
        <row r="3236">
          <cell r="A3236" t="str">
            <v/>
          </cell>
          <cell r="B3236" t="str">
            <v/>
          </cell>
          <cell r="D3236" t="str">
            <v/>
          </cell>
          <cell r="F3236">
            <v>0</v>
          </cell>
          <cell r="G3236">
            <v>0</v>
          </cell>
        </row>
        <row r="3237">
          <cell r="A3237" t="str">
            <v/>
          </cell>
          <cell r="B3237" t="str">
            <v/>
          </cell>
          <cell r="D3237" t="str">
            <v/>
          </cell>
          <cell r="F3237">
            <v>0</v>
          </cell>
          <cell r="G3237">
            <v>0</v>
          </cell>
        </row>
        <row r="3238">
          <cell r="A3238" t="str">
            <v/>
          </cell>
          <cell r="B3238" t="str">
            <v/>
          </cell>
          <cell r="D3238" t="str">
            <v/>
          </cell>
          <cell r="F3238">
            <v>0</v>
          </cell>
          <cell r="G3238">
            <v>0</v>
          </cell>
        </row>
        <row r="3239">
          <cell r="A3239" t="str">
            <v/>
          </cell>
          <cell r="B3239" t="str">
            <v/>
          </cell>
          <cell r="D3239" t="str">
            <v/>
          </cell>
          <cell r="F3239">
            <v>0</v>
          </cell>
          <cell r="G3239">
            <v>0</v>
          </cell>
        </row>
        <row r="3240">
          <cell r="A3240" t="str">
            <v/>
          </cell>
          <cell r="B3240" t="str">
            <v/>
          </cell>
          <cell r="D3240" t="str">
            <v/>
          </cell>
          <cell r="F3240">
            <v>0</v>
          </cell>
          <cell r="G3240">
            <v>0</v>
          </cell>
        </row>
        <row r="3241">
          <cell r="A3241" t="str">
            <v/>
          </cell>
          <cell r="B3241" t="str">
            <v/>
          </cell>
          <cell r="D3241" t="str">
            <v/>
          </cell>
          <cell r="F3241">
            <v>0</v>
          </cell>
          <cell r="G3241">
            <v>0</v>
          </cell>
        </row>
        <row r="3242">
          <cell r="A3242" t="str">
            <v/>
          </cell>
          <cell r="B3242" t="str">
            <v/>
          </cell>
          <cell r="D3242" t="str">
            <v/>
          </cell>
          <cell r="F3242">
            <v>0</v>
          </cell>
          <cell r="G3242">
            <v>0</v>
          </cell>
        </row>
        <row r="3243">
          <cell r="A3243" t="str">
            <v/>
          </cell>
          <cell r="B3243" t="str">
            <v/>
          </cell>
          <cell r="D3243" t="str">
            <v/>
          </cell>
          <cell r="F3243">
            <v>0</v>
          </cell>
          <cell r="G3243">
            <v>0</v>
          </cell>
        </row>
        <row r="3244">
          <cell r="A3244" t="str">
            <v/>
          </cell>
          <cell r="B3244" t="str">
            <v/>
          </cell>
          <cell r="D3244" t="str">
            <v/>
          </cell>
          <cell r="F3244">
            <v>0</v>
          </cell>
          <cell r="G3244">
            <v>0</v>
          </cell>
        </row>
        <row r="3245">
          <cell r="A3245" t="str">
            <v/>
          </cell>
          <cell r="B3245" t="str">
            <v/>
          </cell>
          <cell r="D3245" t="str">
            <v/>
          </cell>
          <cell r="F3245">
            <v>0</v>
          </cell>
          <cell r="G3245">
            <v>0</v>
          </cell>
        </row>
        <row r="3246">
          <cell r="F3246" t="str">
            <v>Total C</v>
          </cell>
          <cell r="G3246">
            <v>0</v>
          </cell>
        </row>
        <row r="3248">
          <cell r="A3248" t="str">
            <v/>
          </cell>
          <cell r="B3248" t="str">
            <v/>
          </cell>
          <cell r="D3248" t="str">
            <v>COSTO NETO</v>
          </cell>
          <cell r="F3248" t="str">
            <v>Total D=A+B+C</v>
          </cell>
          <cell r="G3248">
            <v>0</v>
          </cell>
        </row>
        <row r="3250">
          <cell r="A3250" t="str">
            <v>ANALISIS DE PRECIOS</v>
          </cell>
        </row>
        <row r="3251">
          <cell r="A3251" t="str">
            <v>COMITENTE:</v>
          </cell>
          <cell r="B3251" t="str">
            <v>INSTITUTO PROVINCIAL DE LA VIVIENDA</v>
          </cell>
        </row>
        <row r="3252">
          <cell r="A3252" t="str">
            <v>CONTRATISTA:</v>
          </cell>
          <cell r="B3252">
            <v>0</v>
          </cell>
        </row>
        <row r="3253">
          <cell r="A3253" t="str">
            <v>OBRA:</v>
          </cell>
          <cell r="B3253">
            <v>0</v>
          </cell>
          <cell r="F3253" t="str">
            <v>PRECIOS A:</v>
          </cell>
          <cell r="G3253">
            <v>0</v>
          </cell>
        </row>
        <row r="3254">
          <cell r="A3254" t="str">
            <v>UBICACIÓN:</v>
          </cell>
          <cell r="B3254">
            <v>0</v>
          </cell>
        </row>
        <row r="3255">
          <cell r="A3255" t="str">
            <v>RUBRO:</v>
          </cell>
          <cell r="C3255">
            <v>0</v>
          </cell>
        </row>
        <row r="3256">
          <cell r="A3256" t="str">
            <v>ITEM:</v>
          </cell>
          <cell r="B3256" t="str">
            <v/>
          </cell>
          <cell r="C3256" t="str">
            <v/>
          </cell>
          <cell r="F3256" t="str">
            <v>UNIDAD:</v>
          </cell>
          <cell r="G3256" t="str">
            <v/>
          </cell>
        </row>
        <row r="3258">
          <cell r="A3258" t="str">
            <v>DATOS REDETERMINACION</v>
          </cell>
          <cell r="C3258" t="str">
            <v>DESIGNACION</v>
          </cell>
          <cell r="D3258" t="str">
            <v>U</v>
          </cell>
          <cell r="E3258" t="str">
            <v>Cantidad</v>
          </cell>
          <cell r="F3258" t="str">
            <v>$ Unitarios</v>
          </cell>
          <cell r="G3258" t="str">
            <v>$ Parcial</v>
          </cell>
        </row>
        <row r="3259">
          <cell r="A3259" t="str">
            <v>CÓDIGO</v>
          </cell>
          <cell r="B3259" t="str">
            <v>DESCRIPCIÓN</v>
          </cell>
        </row>
        <row r="3260">
          <cell r="A3260" t="str">
            <v>A - MATERIALES</v>
          </cell>
        </row>
        <row r="3261">
          <cell r="A3261" t="str">
            <v/>
          </cell>
          <cell r="B3261" t="str">
            <v/>
          </cell>
          <cell r="D3261" t="str">
            <v/>
          </cell>
          <cell r="F3261">
            <v>0</v>
          </cell>
          <cell r="G3261">
            <v>0</v>
          </cell>
        </row>
        <row r="3262">
          <cell r="A3262" t="str">
            <v/>
          </cell>
          <cell r="B3262" t="str">
            <v/>
          </cell>
          <cell r="D3262" t="str">
            <v/>
          </cell>
          <cell r="F3262">
            <v>0</v>
          </cell>
          <cell r="G3262">
            <v>0</v>
          </cell>
        </row>
        <row r="3263">
          <cell r="A3263" t="str">
            <v/>
          </cell>
          <cell r="B3263" t="str">
            <v/>
          </cell>
          <cell r="D3263" t="str">
            <v/>
          </cell>
          <cell r="F3263">
            <v>0</v>
          </cell>
          <cell r="G3263">
            <v>0</v>
          </cell>
        </row>
        <row r="3264">
          <cell r="A3264" t="str">
            <v/>
          </cell>
          <cell r="B3264" t="str">
            <v/>
          </cell>
          <cell r="D3264" t="str">
            <v/>
          </cell>
          <cell r="F3264">
            <v>0</v>
          </cell>
          <cell r="G3264">
            <v>0</v>
          </cell>
        </row>
        <row r="3265">
          <cell r="A3265" t="str">
            <v/>
          </cell>
          <cell r="B3265" t="str">
            <v/>
          </cell>
          <cell r="D3265" t="str">
            <v/>
          </cell>
          <cell r="F3265">
            <v>0</v>
          </cell>
          <cell r="G3265">
            <v>0</v>
          </cell>
        </row>
        <row r="3266">
          <cell r="A3266" t="str">
            <v/>
          </cell>
          <cell r="B3266" t="str">
            <v/>
          </cell>
          <cell r="D3266" t="str">
            <v/>
          </cell>
          <cell r="F3266">
            <v>0</v>
          </cell>
          <cell r="G3266">
            <v>0</v>
          </cell>
        </row>
        <row r="3267">
          <cell r="A3267" t="str">
            <v/>
          </cell>
          <cell r="B3267" t="str">
            <v/>
          </cell>
          <cell r="D3267" t="str">
            <v/>
          </cell>
          <cell r="F3267">
            <v>0</v>
          </cell>
          <cell r="G3267">
            <v>0</v>
          </cell>
        </row>
        <row r="3268">
          <cell r="A3268" t="str">
            <v/>
          </cell>
          <cell r="B3268" t="str">
            <v/>
          </cell>
          <cell r="D3268" t="str">
            <v/>
          </cell>
          <cell r="F3268">
            <v>0</v>
          </cell>
          <cell r="G3268">
            <v>0</v>
          </cell>
        </row>
        <row r="3269">
          <cell r="A3269" t="str">
            <v/>
          </cell>
          <cell r="B3269" t="str">
            <v/>
          </cell>
          <cell r="D3269" t="str">
            <v/>
          </cell>
          <cell r="F3269">
            <v>0</v>
          </cell>
          <cell r="G3269">
            <v>0</v>
          </cell>
        </row>
        <row r="3270">
          <cell r="A3270" t="str">
            <v/>
          </cell>
          <cell r="B3270" t="str">
            <v/>
          </cell>
          <cell r="D3270" t="str">
            <v/>
          </cell>
          <cell r="F3270">
            <v>0</v>
          </cell>
          <cell r="G3270">
            <v>0</v>
          </cell>
        </row>
        <row r="3271">
          <cell r="A3271" t="str">
            <v/>
          </cell>
          <cell r="B3271" t="str">
            <v/>
          </cell>
          <cell r="D3271" t="str">
            <v/>
          </cell>
          <cell r="F3271">
            <v>0</v>
          </cell>
          <cell r="G3271">
            <v>0</v>
          </cell>
        </row>
        <row r="3272">
          <cell r="A3272" t="str">
            <v/>
          </cell>
          <cell r="B3272" t="str">
            <v/>
          </cell>
          <cell r="D3272" t="str">
            <v/>
          </cell>
          <cell r="F3272">
            <v>0</v>
          </cell>
          <cell r="G3272">
            <v>0</v>
          </cell>
        </row>
        <row r="3273">
          <cell r="A3273" t="str">
            <v/>
          </cell>
          <cell r="B3273" t="str">
            <v/>
          </cell>
          <cell r="D3273" t="str">
            <v/>
          </cell>
          <cell r="F3273">
            <v>0</v>
          </cell>
          <cell r="G3273">
            <v>0</v>
          </cell>
        </row>
        <row r="3274">
          <cell r="A3274" t="str">
            <v/>
          </cell>
          <cell r="B3274" t="str">
            <v/>
          </cell>
          <cell r="D3274" t="str">
            <v/>
          </cell>
          <cell r="F3274">
            <v>0</v>
          </cell>
          <cell r="G3274">
            <v>0</v>
          </cell>
        </row>
        <row r="3275">
          <cell r="A3275" t="str">
            <v/>
          </cell>
          <cell r="B3275" t="str">
            <v/>
          </cell>
          <cell r="D3275" t="str">
            <v/>
          </cell>
          <cell r="F3275">
            <v>0</v>
          </cell>
          <cell r="G3275">
            <v>0</v>
          </cell>
        </row>
        <row r="3276">
          <cell r="A3276" t="str">
            <v/>
          </cell>
          <cell r="B3276" t="str">
            <v/>
          </cell>
          <cell r="D3276" t="str">
            <v/>
          </cell>
          <cell r="F3276">
            <v>0</v>
          </cell>
          <cell r="G3276">
            <v>0</v>
          </cell>
        </row>
        <row r="3277">
          <cell r="A3277" t="str">
            <v/>
          </cell>
          <cell r="B3277" t="str">
            <v/>
          </cell>
          <cell r="D3277" t="str">
            <v/>
          </cell>
          <cell r="F3277">
            <v>0</v>
          </cell>
          <cell r="G3277">
            <v>0</v>
          </cell>
        </row>
        <row r="3278">
          <cell r="A3278" t="str">
            <v/>
          </cell>
          <cell r="B3278" t="str">
            <v/>
          </cell>
          <cell r="D3278" t="str">
            <v/>
          </cell>
          <cell r="F3278">
            <v>0</v>
          </cell>
          <cell r="G3278">
            <v>0</v>
          </cell>
        </row>
        <row r="3279">
          <cell r="A3279" t="str">
            <v/>
          </cell>
          <cell r="B3279" t="str">
            <v/>
          </cell>
          <cell r="D3279" t="str">
            <v/>
          </cell>
          <cell r="F3279">
            <v>0</v>
          </cell>
          <cell r="G3279">
            <v>0</v>
          </cell>
        </row>
        <row r="3280">
          <cell r="A3280" t="str">
            <v/>
          </cell>
          <cell r="B3280" t="str">
            <v/>
          </cell>
          <cell r="D3280" t="str">
            <v/>
          </cell>
          <cell r="F3280">
            <v>0</v>
          </cell>
          <cell r="G3280">
            <v>0</v>
          </cell>
        </row>
        <row r="3281">
          <cell r="F3281" t="str">
            <v>Total A</v>
          </cell>
          <cell r="G3281">
            <v>0</v>
          </cell>
        </row>
        <row r="3282">
          <cell r="A3282" t="str">
            <v>B - MANO DE OBRA</v>
          </cell>
        </row>
        <row r="3283">
          <cell r="A3283" t="str">
            <v/>
          </cell>
          <cell r="B3283" t="str">
            <v/>
          </cell>
          <cell r="D3283" t="str">
            <v/>
          </cell>
          <cell r="F3283">
            <v>0</v>
          </cell>
          <cell r="G3283">
            <v>0</v>
          </cell>
        </row>
        <row r="3284">
          <cell r="A3284" t="str">
            <v/>
          </cell>
          <cell r="B3284" t="str">
            <v/>
          </cell>
          <cell r="D3284" t="str">
            <v/>
          </cell>
          <cell r="F3284">
            <v>0</v>
          </cell>
          <cell r="G3284">
            <v>0</v>
          </cell>
        </row>
        <row r="3285">
          <cell r="A3285" t="str">
            <v/>
          </cell>
          <cell r="B3285" t="str">
            <v/>
          </cell>
          <cell r="D3285" t="str">
            <v/>
          </cell>
          <cell r="F3285">
            <v>0</v>
          </cell>
          <cell r="G3285">
            <v>0</v>
          </cell>
        </row>
        <row r="3286">
          <cell r="A3286" t="str">
            <v/>
          </cell>
          <cell r="B3286" t="str">
            <v/>
          </cell>
          <cell r="D3286" t="str">
            <v/>
          </cell>
          <cell r="F3286">
            <v>0</v>
          </cell>
          <cell r="G3286">
            <v>0</v>
          </cell>
        </row>
        <row r="3287">
          <cell r="A3287" t="str">
            <v/>
          </cell>
          <cell r="B3287" t="str">
            <v/>
          </cell>
          <cell r="D3287" t="str">
            <v/>
          </cell>
          <cell r="F3287">
            <v>0</v>
          </cell>
          <cell r="G3287">
            <v>0</v>
          </cell>
        </row>
        <row r="3288">
          <cell r="A3288" t="str">
            <v/>
          </cell>
          <cell r="B3288" t="str">
            <v/>
          </cell>
          <cell r="D3288" t="str">
            <v/>
          </cell>
          <cell r="F3288">
            <v>0</v>
          </cell>
          <cell r="G3288">
            <v>0</v>
          </cell>
        </row>
        <row r="3289">
          <cell r="A3289" t="str">
            <v/>
          </cell>
          <cell r="B3289" t="str">
            <v/>
          </cell>
          <cell r="D3289" t="str">
            <v/>
          </cell>
          <cell r="F3289">
            <v>0</v>
          </cell>
          <cell r="G3289">
            <v>0</v>
          </cell>
        </row>
        <row r="3290">
          <cell r="A3290" t="str">
            <v/>
          </cell>
          <cell r="B3290" t="str">
            <v/>
          </cell>
          <cell r="D3290" t="str">
            <v/>
          </cell>
          <cell r="F3290">
            <v>0</v>
          </cell>
          <cell r="G3290">
            <v>0</v>
          </cell>
        </row>
        <row r="3291">
          <cell r="F3291" t="str">
            <v>Total B</v>
          </cell>
          <cell r="G3291">
            <v>0</v>
          </cell>
        </row>
        <row r="3292">
          <cell r="A3292" t="str">
            <v>C - EQUIPOS</v>
          </cell>
        </row>
        <row r="3293">
          <cell r="A3293" t="str">
            <v/>
          </cell>
          <cell r="B3293" t="str">
            <v/>
          </cell>
          <cell r="D3293" t="str">
            <v/>
          </cell>
          <cell r="F3293">
            <v>0</v>
          </cell>
          <cell r="G3293">
            <v>0</v>
          </cell>
        </row>
        <row r="3294">
          <cell r="A3294" t="str">
            <v/>
          </cell>
          <cell r="B3294" t="str">
            <v/>
          </cell>
          <cell r="D3294" t="str">
            <v/>
          </cell>
          <cell r="F3294">
            <v>0</v>
          </cell>
          <cell r="G3294">
            <v>0</v>
          </cell>
        </row>
        <row r="3295">
          <cell r="A3295" t="str">
            <v/>
          </cell>
          <cell r="B3295" t="str">
            <v/>
          </cell>
          <cell r="D3295" t="str">
            <v/>
          </cell>
          <cell r="F3295">
            <v>0</v>
          </cell>
          <cell r="G3295">
            <v>0</v>
          </cell>
        </row>
        <row r="3296">
          <cell r="A3296" t="str">
            <v/>
          </cell>
          <cell r="B3296" t="str">
            <v/>
          </cell>
          <cell r="D3296" t="str">
            <v/>
          </cell>
          <cell r="F3296">
            <v>0</v>
          </cell>
          <cell r="G3296">
            <v>0</v>
          </cell>
        </row>
        <row r="3297">
          <cell r="A3297" t="str">
            <v/>
          </cell>
          <cell r="B3297" t="str">
            <v/>
          </cell>
          <cell r="D3297" t="str">
            <v/>
          </cell>
          <cell r="F3297">
            <v>0</v>
          </cell>
          <cell r="G3297">
            <v>0</v>
          </cell>
        </row>
        <row r="3298">
          <cell r="A3298" t="str">
            <v/>
          </cell>
          <cell r="B3298" t="str">
            <v/>
          </cell>
          <cell r="D3298" t="str">
            <v/>
          </cell>
          <cell r="F3298">
            <v>0</v>
          </cell>
          <cell r="G3298">
            <v>0</v>
          </cell>
        </row>
        <row r="3299">
          <cell r="A3299" t="str">
            <v/>
          </cell>
          <cell r="B3299" t="str">
            <v/>
          </cell>
          <cell r="D3299" t="str">
            <v/>
          </cell>
          <cell r="F3299">
            <v>0</v>
          </cell>
          <cell r="G3299">
            <v>0</v>
          </cell>
        </row>
        <row r="3300">
          <cell r="A3300" t="str">
            <v/>
          </cell>
          <cell r="B3300" t="str">
            <v/>
          </cell>
          <cell r="D3300" t="str">
            <v/>
          </cell>
          <cell r="F3300">
            <v>0</v>
          </cell>
          <cell r="G3300">
            <v>0</v>
          </cell>
        </row>
        <row r="3301">
          <cell r="A3301" t="str">
            <v/>
          </cell>
          <cell r="B3301" t="str">
            <v/>
          </cell>
          <cell r="D3301" t="str">
            <v/>
          </cell>
          <cell r="F3301">
            <v>0</v>
          </cell>
          <cell r="G3301">
            <v>0</v>
          </cell>
        </row>
        <row r="3302">
          <cell r="A3302" t="str">
            <v/>
          </cell>
          <cell r="B3302" t="str">
            <v/>
          </cell>
          <cell r="D3302" t="str">
            <v/>
          </cell>
          <cell r="F3302">
            <v>0</v>
          </cell>
          <cell r="G3302">
            <v>0</v>
          </cell>
        </row>
        <row r="3303">
          <cell r="F3303" t="str">
            <v>Total C</v>
          </cell>
          <cell r="G3303">
            <v>0</v>
          </cell>
        </row>
        <row r="3305">
          <cell r="A3305" t="str">
            <v/>
          </cell>
          <cell r="B3305" t="str">
            <v/>
          </cell>
          <cell r="D3305" t="str">
            <v>COSTO NETO</v>
          </cell>
          <cell r="F3305" t="str">
            <v>Total D=A+B+C</v>
          </cell>
          <cell r="G3305">
            <v>0</v>
          </cell>
        </row>
        <row r="3307">
          <cell r="A3307" t="str">
            <v>ANALISIS DE PRECIOS</v>
          </cell>
        </row>
        <row r="3308">
          <cell r="A3308" t="str">
            <v>COMITENTE:</v>
          </cell>
          <cell r="B3308" t="str">
            <v>INSTITUTO PROVINCIAL DE LA VIVIENDA</v>
          </cell>
        </row>
        <row r="3309">
          <cell r="A3309" t="str">
            <v>CONTRATISTA:</v>
          </cell>
          <cell r="B3309">
            <v>0</v>
          </cell>
        </row>
        <row r="3310">
          <cell r="A3310" t="str">
            <v>OBRA:</v>
          </cell>
          <cell r="B3310">
            <v>0</v>
          </cell>
          <cell r="F3310" t="str">
            <v>PRECIOS A:</v>
          </cell>
          <cell r="G3310">
            <v>0</v>
          </cell>
        </row>
        <row r="3311">
          <cell r="A3311" t="str">
            <v>UBICACIÓN:</v>
          </cell>
          <cell r="B3311">
            <v>0</v>
          </cell>
        </row>
        <row r="3312">
          <cell r="A3312" t="str">
            <v>RUBRO:</v>
          </cell>
          <cell r="C3312">
            <v>0</v>
          </cell>
        </row>
        <row r="3313">
          <cell r="A3313" t="str">
            <v>ITEM:</v>
          </cell>
          <cell r="B3313" t="str">
            <v/>
          </cell>
          <cell r="C3313" t="str">
            <v/>
          </cell>
          <cell r="F3313" t="str">
            <v>UNIDAD:</v>
          </cell>
          <cell r="G3313" t="str">
            <v/>
          </cell>
        </row>
        <row r="3315">
          <cell r="A3315" t="str">
            <v>DATOS REDETERMINACION</v>
          </cell>
          <cell r="C3315" t="str">
            <v>DESIGNACION</v>
          </cell>
          <cell r="D3315" t="str">
            <v>U</v>
          </cell>
          <cell r="E3315" t="str">
            <v>Cantidad</v>
          </cell>
          <cell r="F3315" t="str">
            <v>$ Unitarios</v>
          </cell>
          <cell r="G3315" t="str">
            <v>$ Parcial</v>
          </cell>
        </row>
        <row r="3316">
          <cell r="A3316" t="str">
            <v>CÓDIGO</v>
          </cell>
          <cell r="B3316" t="str">
            <v>DESCRIPCIÓN</v>
          </cell>
        </row>
        <row r="3317">
          <cell r="A3317" t="str">
            <v>A - MATERIALES</v>
          </cell>
        </row>
        <row r="3318">
          <cell r="A3318" t="str">
            <v/>
          </cell>
          <cell r="B3318" t="str">
            <v/>
          </cell>
          <cell r="D3318" t="str">
            <v/>
          </cell>
          <cell r="F3318">
            <v>0</v>
          </cell>
          <cell r="G3318">
            <v>0</v>
          </cell>
        </row>
        <row r="3319">
          <cell r="A3319" t="str">
            <v/>
          </cell>
          <cell r="B3319" t="str">
            <v/>
          </cell>
          <cell r="D3319" t="str">
            <v/>
          </cell>
          <cell r="F3319">
            <v>0</v>
          </cell>
          <cell r="G3319">
            <v>0</v>
          </cell>
        </row>
        <row r="3320">
          <cell r="A3320" t="str">
            <v/>
          </cell>
          <cell r="B3320" t="str">
            <v/>
          </cell>
          <cell r="D3320" t="str">
            <v/>
          </cell>
          <cell r="F3320">
            <v>0</v>
          </cell>
          <cell r="G3320">
            <v>0</v>
          </cell>
        </row>
        <row r="3321">
          <cell r="A3321" t="str">
            <v/>
          </cell>
          <cell r="B3321" t="str">
            <v/>
          </cell>
          <cell r="D3321" t="str">
            <v/>
          </cell>
          <cell r="F3321">
            <v>0</v>
          </cell>
          <cell r="G3321">
            <v>0</v>
          </cell>
        </row>
        <row r="3322">
          <cell r="A3322" t="str">
            <v/>
          </cell>
          <cell r="B3322" t="str">
            <v/>
          </cell>
          <cell r="D3322" t="str">
            <v/>
          </cell>
          <cell r="F3322">
            <v>0</v>
          </cell>
          <cell r="G3322">
            <v>0</v>
          </cell>
        </row>
        <row r="3323">
          <cell r="A3323" t="str">
            <v/>
          </cell>
          <cell r="B3323" t="str">
            <v/>
          </cell>
          <cell r="D3323" t="str">
            <v/>
          </cell>
          <cell r="F3323">
            <v>0</v>
          </cell>
          <cell r="G3323">
            <v>0</v>
          </cell>
        </row>
        <row r="3324">
          <cell r="A3324" t="str">
            <v/>
          </cell>
          <cell r="B3324" t="str">
            <v/>
          </cell>
          <cell r="D3324" t="str">
            <v/>
          </cell>
          <cell r="F3324">
            <v>0</v>
          </cell>
          <cell r="G3324">
            <v>0</v>
          </cell>
        </row>
        <row r="3325">
          <cell r="A3325" t="str">
            <v/>
          </cell>
          <cell r="B3325" t="str">
            <v/>
          </cell>
          <cell r="D3325" t="str">
            <v/>
          </cell>
          <cell r="F3325">
            <v>0</v>
          </cell>
          <cell r="G3325">
            <v>0</v>
          </cell>
        </row>
        <row r="3326">
          <cell r="A3326" t="str">
            <v/>
          </cell>
          <cell r="B3326" t="str">
            <v/>
          </cell>
          <cell r="D3326" t="str">
            <v/>
          </cell>
          <cell r="F3326">
            <v>0</v>
          </cell>
          <cell r="G3326">
            <v>0</v>
          </cell>
        </row>
        <row r="3327">
          <cell r="A3327" t="str">
            <v/>
          </cell>
          <cell r="B3327" t="str">
            <v/>
          </cell>
          <cell r="D3327" t="str">
            <v/>
          </cell>
          <cell r="F3327">
            <v>0</v>
          </cell>
          <cell r="G3327">
            <v>0</v>
          </cell>
        </row>
        <row r="3328">
          <cell r="A3328" t="str">
            <v/>
          </cell>
          <cell r="B3328" t="str">
            <v/>
          </cell>
          <cell r="D3328" t="str">
            <v/>
          </cell>
          <cell r="F3328">
            <v>0</v>
          </cell>
          <cell r="G3328">
            <v>0</v>
          </cell>
        </row>
        <row r="3329">
          <cell r="A3329" t="str">
            <v/>
          </cell>
          <cell r="B3329" t="str">
            <v/>
          </cell>
          <cell r="D3329" t="str">
            <v/>
          </cell>
          <cell r="F3329">
            <v>0</v>
          </cell>
          <cell r="G3329">
            <v>0</v>
          </cell>
        </row>
        <row r="3330">
          <cell r="A3330" t="str">
            <v/>
          </cell>
          <cell r="B3330" t="str">
            <v/>
          </cell>
          <cell r="D3330" t="str">
            <v/>
          </cell>
          <cell r="F3330">
            <v>0</v>
          </cell>
          <cell r="G3330">
            <v>0</v>
          </cell>
        </row>
        <row r="3331">
          <cell r="A3331" t="str">
            <v/>
          </cell>
          <cell r="B3331" t="str">
            <v/>
          </cell>
          <cell r="D3331" t="str">
            <v/>
          </cell>
          <cell r="F3331">
            <v>0</v>
          </cell>
          <cell r="G3331">
            <v>0</v>
          </cell>
        </row>
        <row r="3332">
          <cell r="A3332" t="str">
            <v/>
          </cell>
          <cell r="B3332" t="str">
            <v/>
          </cell>
          <cell r="D3332" t="str">
            <v/>
          </cell>
          <cell r="F3332">
            <v>0</v>
          </cell>
          <cell r="G3332">
            <v>0</v>
          </cell>
        </row>
        <row r="3333">
          <cell r="A3333" t="str">
            <v/>
          </cell>
          <cell r="B3333" t="str">
            <v/>
          </cell>
          <cell r="D3333" t="str">
            <v/>
          </cell>
          <cell r="F3333">
            <v>0</v>
          </cell>
          <cell r="G3333">
            <v>0</v>
          </cell>
        </row>
        <row r="3334">
          <cell r="A3334" t="str">
            <v/>
          </cell>
          <cell r="B3334" t="str">
            <v/>
          </cell>
          <cell r="D3334" t="str">
            <v/>
          </cell>
          <cell r="F3334">
            <v>0</v>
          </cell>
          <cell r="G3334">
            <v>0</v>
          </cell>
        </row>
        <row r="3335">
          <cell r="A3335" t="str">
            <v/>
          </cell>
          <cell r="B3335" t="str">
            <v/>
          </cell>
          <cell r="D3335" t="str">
            <v/>
          </cell>
          <cell r="F3335">
            <v>0</v>
          </cell>
          <cell r="G3335">
            <v>0</v>
          </cell>
        </row>
        <row r="3336">
          <cell r="A3336" t="str">
            <v/>
          </cell>
          <cell r="B3336" t="str">
            <v/>
          </cell>
          <cell r="D3336" t="str">
            <v/>
          </cell>
          <cell r="F3336">
            <v>0</v>
          </cell>
          <cell r="G3336">
            <v>0</v>
          </cell>
        </row>
        <row r="3337">
          <cell r="A3337" t="str">
            <v/>
          </cell>
          <cell r="B3337" t="str">
            <v/>
          </cell>
          <cell r="D3337" t="str">
            <v/>
          </cell>
          <cell r="F3337">
            <v>0</v>
          </cell>
          <cell r="G3337">
            <v>0</v>
          </cell>
        </row>
        <row r="3338">
          <cell r="F3338" t="str">
            <v>Total A</v>
          </cell>
          <cell r="G3338">
            <v>0</v>
          </cell>
        </row>
        <row r="3339">
          <cell r="A3339" t="str">
            <v>B - MANO DE OBRA</v>
          </cell>
        </row>
        <row r="3340">
          <cell r="A3340" t="str">
            <v/>
          </cell>
          <cell r="B3340" t="str">
            <v/>
          </cell>
          <cell r="D3340" t="str">
            <v/>
          </cell>
          <cell r="F3340">
            <v>0</v>
          </cell>
          <cell r="G3340">
            <v>0</v>
          </cell>
        </row>
        <row r="3341">
          <cell r="A3341" t="str">
            <v/>
          </cell>
          <cell r="B3341" t="str">
            <v/>
          </cell>
          <cell r="D3341" t="str">
            <v/>
          </cell>
          <cell r="F3341">
            <v>0</v>
          </cell>
          <cell r="G3341">
            <v>0</v>
          </cell>
        </row>
        <row r="3342">
          <cell r="A3342" t="str">
            <v/>
          </cell>
          <cell r="B3342" t="str">
            <v/>
          </cell>
          <cell r="D3342" t="str">
            <v/>
          </cell>
          <cell r="F3342">
            <v>0</v>
          </cell>
          <cell r="G3342">
            <v>0</v>
          </cell>
        </row>
        <row r="3343">
          <cell r="A3343" t="str">
            <v/>
          </cell>
          <cell r="B3343" t="str">
            <v/>
          </cell>
          <cell r="D3343" t="str">
            <v/>
          </cell>
          <cell r="F3343">
            <v>0</v>
          </cell>
          <cell r="G3343">
            <v>0</v>
          </cell>
        </row>
        <row r="3344">
          <cell r="A3344" t="str">
            <v/>
          </cell>
          <cell r="B3344" t="str">
            <v/>
          </cell>
          <cell r="D3344" t="str">
            <v/>
          </cell>
          <cell r="F3344">
            <v>0</v>
          </cell>
          <cell r="G3344">
            <v>0</v>
          </cell>
        </row>
        <row r="3345">
          <cell r="A3345" t="str">
            <v/>
          </cell>
          <cell r="B3345" t="str">
            <v/>
          </cell>
          <cell r="D3345" t="str">
            <v/>
          </cell>
          <cell r="F3345">
            <v>0</v>
          </cell>
          <cell r="G3345">
            <v>0</v>
          </cell>
        </row>
        <row r="3346">
          <cell r="A3346" t="str">
            <v/>
          </cell>
          <cell r="B3346" t="str">
            <v/>
          </cell>
          <cell r="D3346" t="str">
            <v/>
          </cell>
          <cell r="F3346">
            <v>0</v>
          </cell>
          <cell r="G3346">
            <v>0</v>
          </cell>
        </row>
        <row r="3347">
          <cell r="A3347" t="str">
            <v/>
          </cell>
          <cell r="B3347" t="str">
            <v/>
          </cell>
          <cell r="D3347" t="str">
            <v/>
          </cell>
          <cell r="F3347">
            <v>0</v>
          </cell>
          <cell r="G3347">
            <v>0</v>
          </cell>
        </row>
        <row r="3348">
          <cell r="F3348" t="str">
            <v>Total B</v>
          </cell>
          <cell r="G3348">
            <v>0</v>
          </cell>
        </row>
        <row r="3349">
          <cell r="A3349" t="str">
            <v>C - EQUIPOS</v>
          </cell>
        </row>
        <row r="3350">
          <cell r="A3350" t="str">
            <v/>
          </cell>
          <cell r="B3350" t="str">
            <v/>
          </cell>
          <cell r="D3350" t="str">
            <v/>
          </cell>
          <cell r="F3350">
            <v>0</v>
          </cell>
          <cell r="G3350">
            <v>0</v>
          </cell>
        </row>
        <row r="3351">
          <cell r="A3351" t="str">
            <v/>
          </cell>
          <cell r="B3351" t="str">
            <v/>
          </cell>
          <cell r="D3351" t="str">
            <v/>
          </cell>
          <cell r="F3351">
            <v>0</v>
          </cell>
          <cell r="G3351">
            <v>0</v>
          </cell>
        </row>
        <row r="3352">
          <cell r="A3352" t="str">
            <v/>
          </cell>
          <cell r="B3352" t="str">
            <v/>
          </cell>
          <cell r="D3352" t="str">
            <v/>
          </cell>
          <cell r="F3352">
            <v>0</v>
          </cell>
          <cell r="G3352">
            <v>0</v>
          </cell>
        </row>
        <row r="3353">
          <cell r="A3353" t="str">
            <v/>
          </cell>
          <cell r="B3353" t="str">
            <v/>
          </cell>
          <cell r="D3353" t="str">
            <v/>
          </cell>
          <cell r="F3353">
            <v>0</v>
          </cell>
          <cell r="G3353">
            <v>0</v>
          </cell>
        </row>
        <row r="3354">
          <cell r="A3354" t="str">
            <v/>
          </cell>
          <cell r="B3354" t="str">
            <v/>
          </cell>
          <cell r="D3354" t="str">
            <v/>
          </cell>
          <cell r="F3354">
            <v>0</v>
          </cell>
          <cell r="G3354">
            <v>0</v>
          </cell>
        </row>
        <row r="3355">
          <cell r="A3355" t="str">
            <v/>
          </cell>
          <cell r="B3355" t="str">
            <v/>
          </cell>
          <cell r="D3355" t="str">
            <v/>
          </cell>
          <cell r="F3355">
            <v>0</v>
          </cell>
          <cell r="G3355">
            <v>0</v>
          </cell>
        </row>
        <row r="3356">
          <cell r="A3356" t="str">
            <v/>
          </cell>
          <cell r="B3356" t="str">
            <v/>
          </cell>
          <cell r="D3356" t="str">
            <v/>
          </cell>
          <cell r="F3356">
            <v>0</v>
          </cell>
          <cell r="G3356">
            <v>0</v>
          </cell>
        </row>
        <row r="3357">
          <cell r="A3357" t="str">
            <v/>
          </cell>
          <cell r="B3357" t="str">
            <v/>
          </cell>
          <cell r="D3357" t="str">
            <v/>
          </cell>
          <cell r="F3357">
            <v>0</v>
          </cell>
          <cell r="G3357">
            <v>0</v>
          </cell>
        </row>
        <row r="3358">
          <cell r="A3358" t="str">
            <v/>
          </cell>
          <cell r="B3358" t="str">
            <v/>
          </cell>
          <cell r="D3358" t="str">
            <v/>
          </cell>
          <cell r="F3358">
            <v>0</v>
          </cell>
          <cell r="G3358">
            <v>0</v>
          </cell>
        </row>
        <row r="3359">
          <cell r="A3359" t="str">
            <v/>
          </cell>
          <cell r="B3359" t="str">
            <v/>
          </cell>
          <cell r="D3359" t="str">
            <v/>
          </cell>
          <cell r="F3359">
            <v>0</v>
          </cell>
          <cell r="G3359">
            <v>0</v>
          </cell>
        </row>
        <row r="3360">
          <cell r="F3360" t="str">
            <v>Total C</v>
          </cell>
          <cell r="G3360">
            <v>0</v>
          </cell>
        </row>
        <row r="3362">
          <cell r="A3362" t="str">
            <v/>
          </cell>
          <cell r="B3362" t="str">
            <v/>
          </cell>
          <cell r="D3362" t="str">
            <v>COSTO NETO</v>
          </cell>
          <cell r="F3362" t="str">
            <v>Total D=A+B+C</v>
          </cell>
          <cell r="G3362">
            <v>0</v>
          </cell>
        </row>
        <row r="3364">
          <cell r="A3364" t="str">
            <v>ANALISIS DE PRECIOS</v>
          </cell>
        </row>
        <row r="3365">
          <cell r="A3365" t="str">
            <v>COMITENTE:</v>
          </cell>
          <cell r="B3365" t="str">
            <v>INSTITUTO PROVINCIAL DE LA VIVIENDA</v>
          </cell>
        </row>
        <row r="3366">
          <cell r="A3366" t="str">
            <v>CONTRATISTA:</v>
          </cell>
          <cell r="B3366">
            <v>0</v>
          </cell>
        </row>
        <row r="3367">
          <cell r="A3367" t="str">
            <v>OBRA:</v>
          </cell>
          <cell r="B3367">
            <v>0</v>
          </cell>
          <cell r="F3367" t="str">
            <v>PRECIOS A:</v>
          </cell>
          <cell r="G3367">
            <v>0</v>
          </cell>
        </row>
        <row r="3368">
          <cell r="A3368" t="str">
            <v>UBICACIÓN:</v>
          </cell>
          <cell r="B3368">
            <v>0</v>
          </cell>
        </row>
        <row r="3369">
          <cell r="A3369" t="str">
            <v>RUBRO:</v>
          </cell>
          <cell r="C3369">
            <v>0</v>
          </cell>
        </row>
        <row r="3370">
          <cell r="A3370" t="str">
            <v>ITEM:</v>
          </cell>
          <cell r="B3370" t="str">
            <v/>
          </cell>
          <cell r="C3370" t="str">
            <v/>
          </cell>
          <cell r="F3370" t="str">
            <v>UNIDAD:</v>
          </cell>
          <cell r="G3370" t="str">
            <v/>
          </cell>
        </row>
        <row r="3372">
          <cell r="A3372" t="str">
            <v>DATOS REDETERMINACION</v>
          </cell>
          <cell r="C3372" t="str">
            <v>DESIGNACION</v>
          </cell>
          <cell r="D3372" t="str">
            <v>U</v>
          </cell>
          <cell r="E3372" t="str">
            <v>Cantidad</v>
          </cell>
          <cell r="F3372" t="str">
            <v>$ Unitarios</v>
          </cell>
          <cell r="G3372" t="str">
            <v>$ Parcial</v>
          </cell>
        </row>
        <row r="3373">
          <cell r="A3373" t="str">
            <v>CÓDIGO</v>
          </cell>
          <cell r="B3373" t="str">
            <v>DESCRIPCIÓN</v>
          </cell>
        </row>
        <row r="3374">
          <cell r="A3374" t="str">
            <v>A - MATERIALES</v>
          </cell>
        </row>
        <row r="3375">
          <cell r="A3375" t="str">
            <v/>
          </cell>
          <cell r="B3375" t="str">
            <v/>
          </cell>
          <cell r="D3375" t="str">
            <v/>
          </cell>
          <cell r="F3375">
            <v>0</v>
          </cell>
          <cell r="G3375">
            <v>0</v>
          </cell>
        </row>
        <row r="3376">
          <cell r="A3376" t="str">
            <v/>
          </cell>
          <cell r="B3376" t="str">
            <v/>
          </cell>
          <cell r="D3376" t="str">
            <v/>
          </cell>
          <cell r="F3376">
            <v>0</v>
          </cell>
          <cell r="G3376">
            <v>0</v>
          </cell>
        </row>
        <row r="3377">
          <cell r="A3377" t="str">
            <v/>
          </cell>
          <cell r="B3377" t="str">
            <v/>
          </cell>
          <cell r="D3377" t="str">
            <v/>
          </cell>
          <cell r="F3377">
            <v>0</v>
          </cell>
          <cell r="G3377">
            <v>0</v>
          </cell>
        </row>
        <row r="3378">
          <cell r="A3378" t="str">
            <v/>
          </cell>
          <cell r="B3378" t="str">
            <v/>
          </cell>
          <cell r="D3378" t="str">
            <v/>
          </cell>
          <cell r="F3378">
            <v>0</v>
          </cell>
          <cell r="G3378">
            <v>0</v>
          </cell>
        </row>
        <row r="3379">
          <cell r="A3379" t="str">
            <v/>
          </cell>
          <cell r="B3379" t="str">
            <v/>
          </cell>
          <cell r="D3379" t="str">
            <v/>
          </cell>
          <cell r="F3379">
            <v>0</v>
          </cell>
          <cell r="G3379">
            <v>0</v>
          </cell>
        </row>
        <row r="3380">
          <cell r="A3380" t="str">
            <v/>
          </cell>
          <cell r="B3380" t="str">
            <v/>
          </cell>
          <cell r="D3380" t="str">
            <v/>
          </cell>
          <cell r="F3380">
            <v>0</v>
          </cell>
          <cell r="G3380">
            <v>0</v>
          </cell>
        </row>
        <row r="3381">
          <cell r="A3381" t="str">
            <v/>
          </cell>
          <cell r="B3381" t="str">
            <v/>
          </cell>
          <cell r="D3381" t="str">
            <v/>
          </cell>
          <cell r="F3381">
            <v>0</v>
          </cell>
          <cell r="G3381">
            <v>0</v>
          </cell>
        </row>
        <row r="3382">
          <cell r="A3382" t="str">
            <v/>
          </cell>
          <cell r="B3382" t="str">
            <v/>
          </cell>
          <cell r="D3382" t="str">
            <v/>
          </cell>
          <cell r="F3382">
            <v>0</v>
          </cell>
          <cell r="G3382">
            <v>0</v>
          </cell>
        </row>
        <row r="3383">
          <cell r="A3383" t="str">
            <v/>
          </cell>
          <cell r="B3383" t="str">
            <v/>
          </cell>
          <cell r="D3383" t="str">
            <v/>
          </cell>
          <cell r="F3383">
            <v>0</v>
          </cell>
          <cell r="G3383">
            <v>0</v>
          </cell>
        </row>
        <row r="3384">
          <cell r="A3384" t="str">
            <v/>
          </cell>
          <cell r="B3384" t="str">
            <v/>
          </cell>
          <cell r="D3384" t="str">
            <v/>
          </cell>
          <cell r="F3384">
            <v>0</v>
          </cell>
          <cell r="G3384">
            <v>0</v>
          </cell>
        </row>
        <row r="3385">
          <cell r="A3385" t="str">
            <v/>
          </cell>
          <cell r="B3385" t="str">
            <v/>
          </cell>
          <cell r="D3385" t="str">
            <v/>
          </cell>
          <cell r="F3385">
            <v>0</v>
          </cell>
          <cell r="G3385">
            <v>0</v>
          </cell>
        </row>
        <row r="3386">
          <cell r="A3386" t="str">
            <v/>
          </cell>
          <cell r="B3386" t="str">
            <v/>
          </cell>
          <cell r="D3386" t="str">
            <v/>
          </cell>
          <cell r="F3386">
            <v>0</v>
          </cell>
          <cell r="G3386">
            <v>0</v>
          </cell>
        </row>
        <row r="3387">
          <cell r="A3387" t="str">
            <v/>
          </cell>
          <cell r="B3387" t="str">
            <v/>
          </cell>
          <cell r="D3387" t="str">
            <v/>
          </cell>
          <cell r="F3387">
            <v>0</v>
          </cell>
          <cell r="G3387">
            <v>0</v>
          </cell>
        </row>
        <row r="3388">
          <cell r="A3388" t="str">
            <v/>
          </cell>
          <cell r="B3388" t="str">
            <v/>
          </cell>
          <cell r="D3388" t="str">
            <v/>
          </cell>
          <cell r="F3388">
            <v>0</v>
          </cell>
          <cell r="G3388">
            <v>0</v>
          </cell>
        </row>
        <row r="3389">
          <cell r="A3389" t="str">
            <v/>
          </cell>
          <cell r="B3389" t="str">
            <v/>
          </cell>
          <cell r="D3389" t="str">
            <v/>
          </cell>
          <cell r="F3389">
            <v>0</v>
          </cell>
          <cell r="G3389">
            <v>0</v>
          </cell>
        </row>
        <row r="3390">
          <cell r="A3390" t="str">
            <v/>
          </cell>
          <cell r="B3390" t="str">
            <v/>
          </cell>
          <cell r="D3390" t="str">
            <v/>
          </cell>
          <cell r="F3390">
            <v>0</v>
          </cell>
          <cell r="G3390">
            <v>0</v>
          </cell>
        </row>
        <row r="3391">
          <cell r="A3391" t="str">
            <v/>
          </cell>
          <cell r="B3391" t="str">
            <v/>
          </cell>
          <cell r="D3391" t="str">
            <v/>
          </cell>
          <cell r="F3391">
            <v>0</v>
          </cell>
          <cell r="G3391">
            <v>0</v>
          </cell>
        </row>
        <row r="3392">
          <cell r="A3392" t="str">
            <v/>
          </cell>
          <cell r="B3392" t="str">
            <v/>
          </cell>
          <cell r="D3392" t="str">
            <v/>
          </cell>
          <cell r="F3392">
            <v>0</v>
          </cell>
          <cell r="G3392">
            <v>0</v>
          </cell>
        </row>
        <row r="3393">
          <cell r="A3393" t="str">
            <v/>
          </cell>
          <cell r="B3393" t="str">
            <v/>
          </cell>
          <cell r="D3393" t="str">
            <v/>
          </cell>
          <cell r="F3393">
            <v>0</v>
          </cell>
          <cell r="G3393">
            <v>0</v>
          </cell>
        </row>
        <row r="3394">
          <cell r="A3394" t="str">
            <v/>
          </cell>
          <cell r="B3394" t="str">
            <v/>
          </cell>
          <cell r="D3394" t="str">
            <v/>
          </cell>
          <cell r="F3394">
            <v>0</v>
          </cell>
          <cell r="G3394">
            <v>0</v>
          </cell>
        </row>
        <row r="3395">
          <cell r="F3395" t="str">
            <v>Total A</v>
          </cell>
          <cell r="G3395">
            <v>0</v>
          </cell>
        </row>
        <row r="3396">
          <cell r="A3396" t="str">
            <v>B - MANO DE OBRA</v>
          </cell>
        </row>
        <row r="3397">
          <cell r="A3397" t="str">
            <v/>
          </cell>
          <cell r="B3397" t="str">
            <v/>
          </cell>
          <cell r="D3397" t="str">
            <v/>
          </cell>
          <cell r="F3397">
            <v>0</v>
          </cell>
          <cell r="G3397">
            <v>0</v>
          </cell>
        </row>
        <row r="3398">
          <cell r="A3398" t="str">
            <v/>
          </cell>
          <cell r="B3398" t="str">
            <v/>
          </cell>
          <cell r="D3398" t="str">
            <v/>
          </cell>
          <cell r="F3398">
            <v>0</v>
          </cell>
          <cell r="G3398">
            <v>0</v>
          </cell>
        </row>
        <row r="3399">
          <cell r="A3399" t="str">
            <v/>
          </cell>
          <cell r="B3399" t="str">
            <v/>
          </cell>
          <cell r="D3399" t="str">
            <v/>
          </cell>
          <cell r="F3399">
            <v>0</v>
          </cell>
          <cell r="G3399">
            <v>0</v>
          </cell>
        </row>
        <row r="3400">
          <cell r="A3400" t="str">
            <v/>
          </cell>
          <cell r="B3400" t="str">
            <v/>
          </cell>
          <cell r="D3400" t="str">
            <v/>
          </cell>
          <cell r="F3400">
            <v>0</v>
          </cell>
          <cell r="G3400">
            <v>0</v>
          </cell>
        </row>
        <row r="3401">
          <cell r="A3401" t="str">
            <v/>
          </cell>
          <cell r="B3401" t="str">
            <v/>
          </cell>
          <cell r="D3401" t="str">
            <v/>
          </cell>
          <cell r="F3401">
            <v>0</v>
          </cell>
          <cell r="G3401">
            <v>0</v>
          </cell>
        </row>
        <row r="3402">
          <cell r="A3402" t="str">
            <v/>
          </cell>
          <cell r="B3402" t="str">
            <v/>
          </cell>
          <cell r="D3402" t="str">
            <v/>
          </cell>
          <cell r="F3402">
            <v>0</v>
          </cell>
          <cell r="G3402">
            <v>0</v>
          </cell>
        </row>
        <row r="3403">
          <cell r="A3403" t="str">
            <v/>
          </cell>
          <cell r="B3403" t="str">
            <v/>
          </cell>
          <cell r="D3403" t="str">
            <v/>
          </cell>
          <cell r="F3403">
            <v>0</v>
          </cell>
          <cell r="G3403">
            <v>0</v>
          </cell>
        </row>
        <row r="3404">
          <cell r="A3404" t="str">
            <v/>
          </cell>
          <cell r="B3404" t="str">
            <v/>
          </cell>
          <cell r="D3404" t="str">
            <v/>
          </cell>
          <cell r="F3404">
            <v>0</v>
          </cell>
          <cell r="G3404">
            <v>0</v>
          </cell>
        </row>
        <row r="3405">
          <cell r="F3405" t="str">
            <v>Total B</v>
          </cell>
          <cell r="G3405">
            <v>0</v>
          </cell>
        </row>
        <row r="3406">
          <cell r="A3406" t="str">
            <v>C - EQUIPOS</v>
          </cell>
        </row>
        <row r="3407">
          <cell r="A3407" t="str">
            <v/>
          </cell>
          <cell r="B3407" t="str">
            <v/>
          </cell>
          <cell r="D3407" t="str">
            <v/>
          </cell>
          <cell r="F3407">
            <v>0</v>
          </cell>
          <cell r="G3407">
            <v>0</v>
          </cell>
        </row>
        <row r="3408">
          <cell r="A3408" t="str">
            <v/>
          </cell>
          <cell r="B3408" t="str">
            <v/>
          </cell>
          <cell r="D3408" t="str">
            <v/>
          </cell>
          <cell r="F3408">
            <v>0</v>
          </cell>
          <cell r="G3408">
            <v>0</v>
          </cell>
        </row>
        <row r="3409">
          <cell r="A3409" t="str">
            <v/>
          </cell>
          <cell r="B3409" t="str">
            <v/>
          </cell>
          <cell r="D3409" t="str">
            <v/>
          </cell>
          <cell r="F3409">
            <v>0</v>
          </cell>
          <cell r="G3409">
            <v>0</v>
          </cell>
        </row>
        <row r="3410">
          <cell r="A3410" t="str">
            <v/>
          </cell>
          <cell r="B3410" t="str">
            <v/>
          </cell>
          <cell r="D3410" t="str">
            <v/>
          </cell>
          <cell r="F3410">
            <v>0</v>
          </cell>
          <cell r="G3410">
            <v>0</v>
          </cell>
        </row>
        <row r="3411">
          <cell r="A3411" t="str">
            <v/>
          </cell>
          <cell r="B3411" t="str">
            <v/>
          </cell>
          <cell r="D3411" t="str">
            <v/>
          </cell>
          <cell r="F3411">
            <v>0</v>
          </cell>
          <cell r="G3411">
            <v>0</v>
          </cell>
        </row>
        <row r="3412">
          <cell r="A3412" t="str">
            <v/>
          </cell>
          <cell r="B3412" t="str">
            <v/>
          </cell>
          <cell r="D3412" t="str">
            <v/>
          </cell>
          <cell r="F3412">
            <v>0</v>
          </cell>
          <cell r="G3412">
            <v>0</v>
          </cell>
        </row>
        <row r="3413">
          <cell r="A3413" t="str">
            <v/>
          </cell>
          <cell r="B3413" t="str">
            <v/>
          </cell>
          <cell r="D3413" t="str">
            <v/>
          </cell>
          <cell r="F3413">
            <v>0</v>
          </cell>
          <cell r="G3413">
            <v>0</v>
          </cell>
        </row>
        <row r="3414">
          <cell r="A3414" t="str">
            <v/>
          </cell>
          <cell r="B3414" t="str">
            <v/>
          </cell>
          <cell r="D3414" t="str">
            <v/>
          </cell>
          <cell r="F3414">
            <v>0</v>
          </cell>
          <cell r="G3414">
            <v>0</v>
          </cell>
        </row>
        <row r="3415">
          <cell r="A3415" t="str">
            <v/>
          </cell>
          <cell r="B3415" t="str">
            <v/>
          </cell>
          <cell r="D3415" t="str">
            <v/>
          </cell>
          <cell r="F3415">
            <v>0</v>
          </cell>
          <cell r="G3415">
            <v>0</v>
          </cell>
        </row>
        <row r="3416">
          <cell r="A3416" t="str">
            <v/>
          </cell>
          <cell r="B3416" t="str">
            <v/>
          </cell>
          <cell r="D3416" t="str">
            <v/>
          </cell>
          <cell r="F3416">
            <v>0</v>
          </cell>
          <cell r="G3416">
            <v>0</v>
          </cell>
        </row>
        <row r="3417">
          <cell r="F3417" t="str">
            <v>Total C</v>
          </cell>
          <cell r="G3417">
            <v>0</v>
          </cell>
        </row>
        <row r="3419">
          <cell r="A3419" t="str">
            <v/>
          </cell>
          <cell r="B3419" t="str">
            <v/>
          </cell>
          <cell r="D3419" t="str">
            <v>COSTO NETO</v>
          </cell>
          <cell r="F3419" t="str">
            <v>Total D=A+B+C</v>
          </cell>
          <cell r="G3419">
            <v>0</v>
          </cell>
        </row>
        <row r="3421">
          <cell r="A3421" t="str">
            <v>ANALISIS DE PRECIOS</v>
          </cell>
        </row>
        <row r="3422">
          <cell r="A3422" t="str">
            <v>COMITENTE:</v>
          </cell>
          <cell r="B3422" t="str">
            <v>INSTITUTO PROVINCIAL DE LA VIVIENDA</v>
          </cell>
        </row>
        <row r="3423">
          <cell r="A3423" t="str">
            <v>CONTRATISTA:</v>
          </cell>
          <cell r="B3423">
            <v>0</v>
          </cell>
        </row>
        <row r="3424">
          <cell r="A3424" t="str">
            <v>OBRA:</v>
          </cell>
          <cell r="B3424">
            <v>0</v>
          </cell>
          <cell r="F3424" t="str">
            <v>PRECIOS A:</v>
          </cell>
          <cell r="G3424">
            <v>0</v>
          </cell>
        </row>
        <row r="3425">
          <cell r="A3425" t="str">
            <v>UBICACIÓN:</v>
          </cell>
          <cell r="B3425">
            <v>0</v>
          </cell>
        </row>
        <row r="3426">
          <cell r="A3426" t="str">
            <v>RUBRO:</v>
          </cell>
          <cell r="C3426">
            <v>0</v>
          </cell>
        </row>
        <row r="3427">
          <cell r="A3427" t="str">
            <v>ITEM:</v>
          </cell>
          <cell r="B3427" t="str">
            <v/>
          </cell>
          <cell r="C3427" t="str">
            <v/>
          </cell>
          <cell r="F3427" t="str">
            <v>UNIDAD:</v>
          </cell>
          <cell r="G3427" t="str">
            <v/>
          </cell>
        </row>
        <row r="3429">
          <cell r="A3429" t="str">
            <v>DATOS REDETERMINACION</v>
          </cell>
          <cell r="C3429" t="str">
            <v>DESIGNACION</v>
          </cell>
          <cell r="D3429" t="str">
            <v>U</v>
          </cell>
          <cell r="E3429" t="str">
            <v>Cantidad</v>
          </cell>
          <cell r="F3429" t="str">
            <v>$ Unitarios</v>
          </cell>
          <cell r="G3429" t="str">
            <v>$ Parcial</v>
          </cell>
        </row>
        <row r="3430">
          <cell r="A3430" t="str">
            <v>CÓDIGO</v>
          </cell>
          <cell r="B3430" t="str">
            <v>DESCRIPCIÓN</v>
          </cell>
        </row>
        <row r="3431">
          <cell r="A3431" t="str">
            <v>A - MATERIALES</v>
          </cell>
        </row>
        <row r="3432">
          <cell r="A3432" t="str">
            <v/>
          </cell>
          <cell r="B3432" t="str">
            <v/>
          </cell>
          <cell r="D3432" t="str">
            <v/>
          </cell>
          <cell r="F3432">
            <v>0</v>
          </cell>
          <cell r="G3432">
            <v>0</v>
          </cell>
        </row>
        <row r="3433">
          <cell r="A3433" t="str">
            <v/>
          </cell>
          <cell r="B3433" t="str">
            <v/>
          </cell>
          <cell r="D3433" t="str">
            <v/>
          </cell>
          <cell r="F3433">
            <v>0</v>
          </cell>
          <cell r="G3433">
            <v>0</v>
          </cell>
        </row>
        <row r="3434">
          <cell r="A3434" t="str">
            <v/>
          </cell>
          <cell r="B3434" t="str">
            <v/>
          </cell>
          <cell r="D3434" t="str">
            <v/>
          </cell>
          <cell r="F3434">
            <v>0</v>
          </cell>
          <cell r="G3434">
            <v>0</v>
          </cell>
        </row>
        <row r="3435">
          <cell r="A3435" t="str">
            <v/>
          </cell>
          <cell r="B3435" t="str">
            <v/>
          </cell>
          <cell r="D3435" t="str">
            <v/>
          </cell>
          <cell r="F3435">
            <v>0</v>
          </cell>
          <cell r="G3435">
            <v>0</v>
          </cell>
        </row>
        <row r="3436">
          <cell r="A3436" t="str">
            <v/>
          </cell>
          <cell r="B3436" t="str">
            <v/>
          </cell>
          <cell r="D3436" t="str">
            <v/>
          </cell>
          <cell r="F3436">
            <v>0</v>
          </cell>
          <cell r="G3436">
            <v>0</v>
          </cell>
        </row>
        <row r="3437">
          <cell r="A3437" t="str">
            <v/>
          </cell>
          <cell r="B3437" t="str">
            <v/>
          </cell>
          <cell r="D3437" t="str">
            <v/>
          </cell>
          <cell r="F3437">
            <v>0</v>
          </cell>
          <cell r="G3437">
            <v>0</v>
          </cell>
        </row>
        <row r="3438">
          <cell r="A3438" t="str">
            <v/>
          </cell>
          <cell r="B3438" t="str">
            <v/>
          </cell>
          <cell r="D3438" t="str">
            <v/>
          </cell>
          <cell r="F3438">
            <v>0</v>
          </cell>
          <cell r="G3438">
            <v>0</v>
          </cell>
        </row>
        <row r="3439">
          <cell r="A3439" t="str">
            <v/>
          </cell>
          <cell r="B3439" t="str">
            <v/>
          </cell>
          <cell r="D3439" t="str">
            <v/>
          </cell>
          <cell r="F3439">
            <v>0</v>
          </cell>
          <cell r="G3439">
            <v>0</v>
          </cell>
        </row>
        <row r="3440">
          <cell r="A3440" t="str">
            <v/>
          </cell>
          <cell r="B3440" t="str">
            <v/>
          </cell>
          <cell r="D3440" t="str">
            <v/>
          </cell>
          <cell r="F3440">
            <v>0</v>
          </cell>
          <cell r="G3440">
            <v>0</v>
          </cell>
        </row>
        <row r="3441">
          <cell r="A3441" t="str">
            <v/>
          </cell>
          <cell r="B3441" t="str">
            <v/>
          </cell>
          <cell r="D3441" t="str">
            <v/>
          </cell>
          <cell r="F3441">
            <v>0</v>
          </cell>
          <cell r="G3441">
            <v>0</v>
          </cell>
        </row>
        <row r="3442">
          <cell r="A3442" t="str">
            <v/>
          </cell>
          <cell r="B3442" t="str">
            <v/>
          </cell>
          <cell r="D3442" t="str">
            <v/>
          </cell>
          <cell r="F3442">
            <v>0</v>
          </cell>
          <cell r="G3442">
            <v>0</v>
          </cell>
        </row>
        <row r="3443">
          <cell r="A3443" t="str">
            <v/>
          </cell>
          <cell r="B3443" t="str">
            <v/>
          </cell>
          <cell r="D3443" t="str">
            <v/>
          </cell>
          <cell r="F3443">
            <v>0</v>
          </cell>
          <cell r="G3443">
            <v>0</v>
          </cell>
        </row>
        <row r="3444">
          <cell r="A3444" t="str">
            <v/>
          </cell>
          <cell r="B3444" t="str">
            <v/>
          </cell>
          <cell r="D3444" t="str">
            <v/>
          </cell>
          <cell r="F3444">
            <v>0</v>
          </cell>
          <cell r="G3444">
            <v>0</v>
          </cell>
        </row>
        <row r="3445">
          <cell r="A3445" t="str">
            <v/>
          </cell>
          <cell r="B3445" t="str">
            <v/>
          </cell>
          <cell r="D3445" t="str">
            <v/>
          </cell>
          <cell r="F3445">
            <v>0</v>
          </cell>
          <cell r="G3445">
            <v>0</v>
          </cell>
        </row>
        <row r="3446">
          <cell r="A3446" t="str">
            <v/>
          </cell>
          <cell r="B3446" t="str">
            <v/>
          </cell>
          <cell r="D3446" t="str">
            <v/>
          </cell>
          <cell r="F3446">
            <v>0</v>
          </cell>
          <cell r="G3446">
            <v>0</v>
          </cell>
        </row>
        <row r="3447">
          <cell r="A3447" t="str">
            <v/>
          </cell>
          <cell r="B3447" t="str">
            <v/>
          </cell>
          <cell r="D3447" t="str">
            <v/>
          </cell>
          <cell r="F3447">
            <v>0</v>
          </cell>
          <cell r="G3447">
            <v>0</v>
          </cell>
        </row>
        <row r="3448">
          <cell r="A3448" t="str">
            <v/>
          </cell>
          <cell r="B3448" t="str">
            <v/>
          </cell>
          <cell r="D3448" t="str">
            <v/>
          </cell>
          <cell r="F3448">
            <v>0</v>
          </cell>
          <cell r="G3448">
            <v>0</v>
          </cell>
        </row>
        <row r="3449">
          <cell r="A3449" t="str">
            <v/>
          </cell>
          <cell r="B3449" t="str">
            <v/>
          </cell>
          <cell r="D3449" t="str">
            <v/>
          </cell>
          <cell r="F3449">
            <v>0</v>
          </cell>
          <cell r="G3449">
            <v>0</v>
          </cell>
        </row>
        <row r="3450">
          <cell r="A3450" t="str">
            <v/>
          </cell>
          <cell r="B3450" t="str">
            <v/>
          </cell>
          <cell r="D3450" t="str">
            <v/>
          </cell>
          <cell r="F3450">
            <v>0</v>
          </cell>
          <cell r="G3450">
            <v>0</v>
          </cell>
        </row>
        <row r="3451">
          <cell r="A3451" t="str">
            <v/>
          </cell>
          <cell r="B3451" t="str">
            <v/>
          </cell>
          <cell r="D3451" t="str">
            <v/>
          </cell>
          <cell r="F3451">
            <v>0</v>
          </cell>
          <cell r="G3451">
            <v>0</v>
          </cell>
        </row>
        <row r="3452">
          <cell r="F3452" t="str">
            <v>Total A</v>
          </cell>
          <cell r="G3452">
            <v>0</v>
          </cell>
        </row>
        <row r="3453">
          <cell r="A3453" t="str">
            <v>B - MANO DE OBRA</v>
          </cell>
        </row>
        <row r="3454">
          <cell r="A3454" t="str">
            <v/>
          </cell>
          <cell r="B3454" t="str">
            <v/>
          </cell>
          <cell r="D3454" t="str">
            <v/>
          </cell>
          <cell r="F3454">
            <v>0</v>
          </cell>
          <cell r="G3454">
            <v>0</v>
          </cell>
        </row>
        <row r="3455">
          <cell r="A3455" t="str">
            <v/>
          </cell>
          <cell r="B3455" t="str">
            <v/>
          </cell>
          <cell r="D3455" t="str">
            <v/>
          </cell>
          <cell r="F3455">
            <v>0</v>
          </cell>
          <cell r="G3455">
            <v>0</v>
          </cell>
        </row>
        <row r="3456">
          <cell r="A3456" t="str">
            <v/>
          </cell>
          <cell r="B3456" t="str">
            <v/>
          </cell>
          <cell r="D3456" t="str">
            <v/>
          </cell>
          <cell r="F3456">
            <v>0</v>
          </cell>
          <cell r="G3456">
            <v>0</v>
          </cell>
        </row>
        <row r="3457">
          <cell r="A3457" t="str">
            <v/>
          </cell>
          <cell r="B3457" t="str">
            <v/>
          </cell>
          <cell r="D3457" t="str">
            <v/>
          </cell>
          <cell r="F3457">
            <v>0</v>
          </cell>
          <cell r="G3457">
            <v>0</v>
          </cell>
        </row>
        <row r="3458">
          <cell r="A3458" t="str">
            <v/>
          </cell>
          <cell r="B3458" t="str">
            <v/>
          </cell>
          <cell r="D3458" t="str">
            <v/>
          </cell>
          <cell r="F3458">
            <v>0</v>
          </cell>
          <cell r="G3458">
            <v>0</v>
          </cell>
        </row>
        <row r="3459">
          <cell r="A3459" t="str">
            <v/>
          </cell>
          <cell r="B3459" t="str">
            <v/>
          </cell>
          <cell r="D3459" t="str">
            <v/>
          </cell>
          <cell r="F3459">
            <v>0</v>
          </cell>
          <cell r="G3459">
            <v>0</v>
          </cell>
        </row>
        <row r="3460">
          <cell r="A3460" t="str">
            <v/>
          </cell>
          <cell r="B3460" t="str">
            <v/>
          </cell>
          <cell r="D3460" t="str">
            <v/>
          </cell>
          <cell r="F3460">
            <v>0</v>
          </cell>
          <cell r="G3460">
            <v>0</v>
          </cell>
        </row>
        <row r="3461">
          <cell r="A3461" t="str">
            <v/>
          </cell>
          <cell r="B3461" t="str">
            <v/>
          </cell>
          <cell r="D3461" t="str">
            <v/>
          </cell>
          <cell r="F3461">
            <v>0</v>
          </cell>
          <cell r="G3461">
            <v>0</v>
          </cell>
        </row>
        <row r="3462">
          <cell r="F3462" t="str">
            <v>Total B</v>
          </cell>
          <cell r="G3462">
            <v>0</v>
          </cell>
        </row>
        <row r="3463">
          <cell r="A3463" t="str">
            <v>C - EQUIPOS</v>
          </cell>
        </row>
        <row r="3464">
          <cell r="A3464" t="str">
            <v/>
          </cell>
          <cell r="B3464" t="str">
            <v/>
          </cell>
          <cell r="D3464" t="str">
            <v/>
          </cell>
          <cell r="F3464">
            <v>0</v>
          </cell>
          <cell r="G3464">
            <v>0</v>
          </cell>
        </row>
        <row r="3465">
          <cell r="A3465" t="str">
            <v/>
          </cell>
          <cell r="B3465" t="str">
            <v/>
          </cell>
          <cell r="D3465" t="str">
            <v/>
          </cell>
          <cell r="F3465">
            <v>0</v>
          </cell>
          <cell r="G3465">
            <v>0</v>
          </cell>
        </row>
        <row r="3466">
          <cell r="A3466" t="str">
            <v/>
          </cell>
          <cell r="B3466" t="str">
            <v/>
          </cell>
          <cell r="D3466" t="str">
            <v/>
          </cell>
          <cell r="F3466">
            <v>0</v>
          </cell>
          <cell r="G3466">
            <v>0</v>
          </cell>
        </row>
        <row r="3467">
          <cell r="A3467" t="str">
            <v/>
          </cell>
          <cell r="B3467" t="str">
            <v/>
          </cell>
          <cell r="D3467" t="str">
            <v/>
          </cell>
          <cell r="F3467">
            <v>0</v>
          </cell>
          <cell r="G3467">
            <v>0</v>
          </cell>
        </row>
        <row r="3468">
          <cell r="A3468" t="str">
            <v/>
          </cell>
          <cell r="B3468" t="str">
            <v/>
          </cell>
          <cell r="D3468" t="str">
            <v/>
          </cell>
          <cell r="F3468">
            <v>0</v>
          </cell>
          <cell r="G3468">
            <v>0</v>
          </cell>
        </row>
        <row r="3469">
          <cell r="A3469" t="str">
            <v/>
          </cell>
          <cell r="B3469" t="str">
            <v/>
          </cell>
          <cell r="D3469" t="str">
            <v/>
          </cell>
          <cell r="F3469">
            <v>0</v>
          </cell>
          <cell r="G3469">
            <v>0</v>
          </cell>
        </row>
        <row r="3470">
          <cell r="A3470" t="str">
            <v/>
          </cell>
          <cell r="B3470" t="str">
            <v/>
          </cell>
          <cell r="D3470" t="str">
            <v/>
          </cell>
          <cell r="F3470">
            <v>0</v>
          </cell>
          <cell r="G3470">
            <v>0</v>
          </cell>
        </row>
        <row r="3471">
          <cell r="A3471" t="str">
            <v/>
          </cell>
          <cell r="B3471" t="str">
            <v/>
          </cell>
          <cell r="D3471" t="str">
            <v/>
          </cell>
          <cell r="F3471">
            <v>0</v>
          </cell>
          <cell r="G3471">
            <v>0</v>
          </cell>
        </row>
        <row r="3472">
          <cell r="A3472" t="str">
            <v/>
          </cell>
          <cell r="B3472" t="str">
            <v/>
          </cell>
          <cell r="D3472" t="str">
            <v/>
          </cell>
          <cell r="F3472">
            <v>0</v>
          </cell>
          <cell r="G3472">
            <v>0</v>
          </cell>
        </row>
        <row r="3473">
          <cell r="A3473" t="str">
            <v/>
          </cell>
          <cell r="B3473" t="str">
            <v/>
          </cell>
          <cell r="D3473" t="str">
            <v/>
          </cell>
          <cell r="F3473">
            <v>0</v>
          </cell>
          <cell r="G3473">
            <v>0</v>
          </cell>
        </row>
        <row r="3474">
          <cell r="F3474" t="str">
            <v>Total C</v>
          </cell>
          <cell r="G3474">
            <v>0</v>
          </cell>
        </row>
        <row r="3476">
          <cell r="A3476" t="str">
            <v/>
          </cell>
          <cell r="B3476" t="str">
            <v/>
          </cell>
          <cell r="D3476" t="str">
            <v>COSTO NETO</v>
          </cell>
          <cell r="F3476" t="str">
            <v>Total D=A+B+C</v>
          </cell>
          <cell r="G3476">
            <v>0</v>
          </cell>
        </row>
        <row r="3478">
          <cell r="A3478" t="str">
            <v>ANALISIS DE PRECIOS</v>
          </cell>
        </row>
        <row r="3479">
          <cell r="A3479" t="str">
            <v>COMITENTE:</v>
          </cell>
          <cell r="B3479" t="str">
            <v>INSTITUTO PROVINCIAL DE LA VIVIENDA</v>
          </cell>
        </row>
        <row r="3480">
          <cell r="A3480" t="str">
            <v>CONTRATISTA:</v>
          </cell>
          <cell r="B3480">
            <v>0</v>
          </cell>
        </row>
        <row r="3481">
          <cell r="A3481" t="str">
            <v>OBRA:</v>
          </cell>
          <cell r="B3481">
            <v>0</v>
          </cell>
          <cell r="F3481" t="str">
            <v>PRECIOS A:</v>
          </cell>
          <cell r="G3481">
            <v>0</v>
          </cell>
        </row>
        <row r="3482">
          <cell r="A3482" t="str">
            <v>UBICACIÓN:</v>
          </cell>
          <cell r="B3482">
            <v>0</v>
          </cell>
        </row>
        <row r="3483">
          <cell r="A3483" t="str">
            <v>RUBRO:</v>
          </cell>
          <cell r="C3483">
            <v>0</v>
          </cell>
        </row>
        <row r="3484">
          <cell r="A3484" t="str">
            <v>ITEM:</v>
          </cell>
          <cell r="B3484" t="str">
            <v/>
          </cell>
          <cell r="C3484" t="str">
            <v/>
          </cell>
          <cell r="F3484" t="str">
            <v>UNIDAD:</v>
          </cell>
          <cell r="G3484" t="str">
            <v/>
          </cell>
        </row>
        <row r="3486">
          <cell r="A3486" t="str">
            <v>DATOS REDETERMINACION</v>
          </cell>
          <cell r="C3486" t="str">
            <v>DESIGNACION</v>
          </cell>
          <cell r="D3486" t="str">
            <v>U</v>
          </cell>
          <cell r="E3486" t="str">
            <v>Cantidad</v>
          </cell>
          <cell r="F3486" t="str">
            <v>$ Unitarios</v>
          </cell>
          <cell r="G3486" t="str">
            <v>$ Parcial</v>
          </cell>
        </row>
        <row r="3487">
          <cell r="A3487" t="str">
            <v>CÓDIGO</v>
          </cell>
          <cell r="B3487" t="str">
            <v>DESCRIPCIÓN</v>
          </cell>
        </row>
        <row r="3488">
          <cell r="A3488" t="str">
            <v>A - MATERIALES</v>
          </cell>
        </row>
        <row r="3489">
          <cell r="A3489" t="str">
            <v/>
          </cell>
          <cell r="B3489" t="str">
            <v/>
          </cell>
          <cell r="D3489" t="str">
            <v/>
          </cell>
          <cell r="F3489">
            <v>0</v>
          </cell>
          <cell r="G3489">
            <v>0</v>
          </cell>
        </row>
        <row r="3490">
          <cell r="A3490" t="str">
            <v/>
          </cell>
          <cell r="B3490" t="str">
            <v/>
          </cell>
          <cell r="D3490" t="str">
            <v/>
          </cell>
          <cell r="F3490">
            <v>0</v>
          </cell>
          <cell r="G3490">
            <v>0</v>
          </cell>
        </row>
        <row r="3491">
          <cell r="A3491" t="str">
            <v/>
          </cell>
          <cell r="B3491" t="str">
            <v/>
          </cell>
          <cell r="D3491" t="str">
            <v/>
          </cell>
          <cell r="F3491">
            <v>0</v>
          </cell>
          <cell r="G3491">
            <v>0</v>
          </cell>
        </row>
        <row r="3492">
          <cell r="A3492" t="str">
            <v/>
          </cell>
          <cell r="B3492" t="str">
            <v/>
          </cell>
          <cell r="D3492" t="str">
            <v/>
          </cell>
          <cell r="F3492">
            <v>0</v>
          </cell>
          <cell r="G3492">
            <v>0</v>
          </cell>
        </row>
        <row r="3493">
          <cell r="A3493" t="str">
            <v/>
          </cell>
          <cell r="B3493" t="str">
            <v/>
          </cell>
          <cell r="D3493" t="str">
            <v/>
          </cell>
          <cell r="F3493">
            <v>0</v>
          </cell>
          <cell r="G3493">
            <v>0</v>
          </cell>
        </row>
        <row r="3494">
          <cell r="A3494" t="str">
            <v/>
          </cell>
          <cell r="B3494" t="str">
            <v/>
          </cell>
          <cell r="D3494" t="str">
            <v/>
          </cell>
          <cell r="F3494">
            <v>0</v>
          </cell>
          <cell r="G3494">
            <v>0</v>
          </cell>
        </row>
        <row r="3495">
          <cell r="A3495" t="str">
            <v/>
          </cell>
          <cell r="B3495" t="str">
            <v/>
          </cell>
          <cell r="D3495" t="str">
            <v/>
          </cell>
          <cell r="F3495">
            <v>0</v>
          </cell>
          <cell r="G3495">
            <v>0</v>
          </cell>
        </row>
        <row r="3496">
          <cell r="A3496" t="str">
            <v/>
          </cell>
          <cell r="B3496" t="str">
            <v/>
          </cell>
          <cell r="D3496" t="str">
            <v/>
          </cell>
          <cell r="F3496">
            <v>0</v>
          </cell>
          <cell r="G3496">
            <v>0</v>
          </cell>
        </row>
        <row r="3497">
          <cell r="A3497" t="str">
            <v/>
          </cell>
          <cell r="B3497" t="str">
            <v/>
          </cell>
          <cell r="D3497" t="str">
            <v/>
          </cell>
          <cell r="F3497">
            <v>0</v>
          </cell>
          <cell r="G3497">
            <v>0</v>
          </cell>
        </row>
        <row r="3498">
          <cell r="A3498" t="str">
            <v/>
          </cell>
          <cell r="B3498" t="str">
            <v/>
          </cell>
          <cell r="D3498" t="str">
            <v/>
          </cell>
          <cell r="F3498">
            <v>0</v>
          </cell>
          <cell r="G3498">
            <v>0</v>
          </cell>
        </row>
        <row r="3499">
          <cell r="A3499" t="str">
            <v/>
          </cell>
          <cell r="B3499" t="str">
            <v/>
          </cell>
          <cell r="D3499" t="str">
            <v/>
          </cell>
          <cell r="F3499">
            <v>0</v>
          </cell>
          <cell r="G3499">
            <v>0</v>
          </cell>
        </row>
        <row r="3500">
          <cell r="A3500" t="str">
            <v/>
          </cell>
          <cell r="B3500" t="str">
            <v/>
          </cell>
          <cell r="D3500" t="str">
            <v/>
          </cell>
          <cell r="F3500">
            <v>0</v>
          </cell>
          <cell r="G3500">
            <v>0</v>
          </cell>
        </row>
        <row r="3501">
          <cell r="A3501" t="str">
            <v/>
          </cell>
          <cell r="B3501" t="str">
            <v/>
          </cell>
          <cell r="D3501" t="str">
            <v/>
          </cell>
          <cell r="F3501">
            <v>0</v>
          </cell>
          <cell r="G3501">
            <v>0</v>
          </cell>
        </row>
        <row r="3502">
          <cell r="A3502" t="str">
            <v/>
          </cell>
          <cell r="B3502" t="str">
            <v/>
          </cell>
          <cell r="D3502" t="str">
            <v/>
          </cell>
          <cell r="F3502">
            <v>0</v>
          </cell>
          <cell r="G3502">
            <v>0</v>
          </cell>
        </row>
        <row r="3503">
          <cell r="A3503" t="str">
            <v/>
          </cell>
          <cell r="B3503" t="str">
            <v/>
          </cell>
          <cell r="D3503" t="str">
            <v/>
          </cell>
          <cell r="F3503">
            <v>0</v>
          </cell>
          <cell r="G3503">
            <v>0</v>
          </cell>
        </row>
        <row r="3504">
          <cell r="A3504" t="str">
            <v/>
          </cell>
          <cell r="B3504" t="str">
            <v/>
          </cell>
          <cell r="D3504" t="str">
            <v/>
          </cell>
          <cell r="F3504">
            <v>0</v>
          </cell>
          <cell r="G3504">
            <v>0</v>
          </cell>
        </row>
        <row r="3505">
          <cell r="A3505" t="str">
            <v/>
          </cell>
          <cell r="B3505" t="str">
            <v/>
          </cell>
          <cell r="D3505" t="str">
            <v/>
          </cell>
          <cell r="F3505">
            <v>0</v>
          </cell>
          <cell r="G3505">
            <v>0</v>
          </cell>
        </row>
        <row r="3506">
          <cell r="A3506" t="str">
            <v/>
          </cell>
          <cell r="B3506" t="str">
            <v/>
          </cell>
          <cell r="D3506" t="str">
            <v/>
          </cell>
          <cell r="F3506">
            <v>0</v>
          </cell>
          <cell r="G3506">
            <v>0</v>
          </cell>
        </row>
        <row r="3507">
          <cell r="A3507" t="str">
            <v/>
          </cell>
          <cell r="B3507" t="str">
            <v/>
          </cell>
          <cell r="D3507" t="str">
            <v/>
          </cell>
          <cell r="F3507">
            <v>0</v>
          </cell>
          <cell r="G3507">
            <v>0</v>
          </cell>
        </row>
        <row r="3508">
          <cell r="A3508" t="str">
            <v/>
          </cell>
          <cell r="B3508" t="str">
            <v/>
          </cell>
          <cell r="D3508" t="str">
            <v/>
          </cell>
          <cell r="F3508">
            <v>0</v>
          </cell>
          <cell r="G3508">
            <v>0</v>
          </cell>
        </row>
        <row r="3509">
          <cell r="F3509" t="str">
            <v>Total A</v>
          </cell>
          <cell r="G3509">
            <v>0</v>
          </cell>
        </row>
        <row r="3510">
          <cell r="A3510" t="str">
            <v>B - MANO DE OBRA</v>
          </cell>
        </row>
        <row r="3511">
          <cell r="A3511" t="str">
            <v/>
          </cell>
          <cell r="B3511" t="str">
            <v/>
          </cell>
          <cell r="D3511" t="str">
            <v/>
          </cell>
          <cell r="F3511">
            <v>0</v>
          </cell>
          <cell r="G3511">
            <v>0</v>
          </cell>
        </row>
        <row r="3512">
          <cell r="A3512" t="str">
            <v/>
          </cell>
          <cell r="B3512" t="str">
            <v/>
          </cell>
          <cell r="D3512" t="str">
            <v/>
          </cell>
          <cell r="F3512">
            <v>0</v>
          </cell>
          <cell r="G3512">
            <v>0</v>
          </cell>
        </row>
        <row r="3513">
          <cell r="A3513" t="str">
            <v/>
          </cell>
          <cell r="B3513" t="str">
            <v/>
          </cell>
          <cell r="D3513" t="str">
            <v/>
          </cell>
          <cell r="F3513">
            <v>0</v>
          </cell>
          <cell r="G3513">
            <v>0</v>
          </cell>
        </row>
        <row r="3514">
          <cell r="A3514" t="str">
            <v/>
          </cell>
          <cell r="B3514" t="str">
            <v/>
          </cell>
          <cell r="D3514" t="str">
            <v/>
          </cell>
          <cell r="F3514">
            <v>0</v>
          </cell>
          <cell r="G3514">
            <v>0</v>
          </cell>
        </row>
        <row r="3515">
          <cell r="A3515" t="str">
            <v/>
          </cell>
          <cell r="B3515" t="str">
            <v/>
          </cell>
          <cell r="D3515" t="str">
            <v/>
          </cell>
          <cell r="F3515">
            <v>0</v>
          </cell>
          <cell r="G3515">
            <v>0</v>
          </cell>
        </row>
        <row r="3516">
          <cell r="A3516" t="str">
            <v/>
          </cell>
          <cell r="B3516" t="str">
            <v/>
          </cell>
          <cell r="D3516" t="str">
            <v/>
          </cell>
          <cell r="F3516">
            <v>0</v>
          </cell>
          <cell r="G3516">
            <v>0</v>
          </cell>
        </row>
        <row r="3517">
          <cell r="A3517" t="str">
            <v/>
          </cell>
          <cell r="B3517" t="str">
            <v/>
          </cell>
          <cell r="D3517" t="str">
            <v/>
          </cell>
          <cell r="F3517">
            <v>0</v>
          </cell>
          <cell r="G3517">
            <v>0</v>
          </cell>
        </row>
        <row r="3518">
          <cell r="A3518" t="str">
            <v/>
          </cell>
          <cell r="B3518" t="str">
            <v/>
          </cell>
          <cell r="D3518" t="str">
            <v/>
          </cell>
          <cell r="F3518">
            <v>0</v>
          </cell>
          <cell r="G3518">
            <v>0</v>
          </cell>
        </row>
        <row r="3519">
          <cell r="F3519" t="str">
            <v>Total B</v>
          </cell>
          <cell r="G3519">
            <v>0</v>
          </cell>
        </row>
        <row r="3520">
          <cell r="A3520" t="str">
            <v>C - EQUIPOS</v>
          </cell>
        </row>
        <row r="3521">
          <cell r="A3521" t="str">
            <v/>
          </cell>
          <cell r="B3521" t="str">
            <v/>
          </cell>
          <cell r="D3521" t="str">
            <v/>
          </cell>
          <cell r="F3521">
            <v>0</v>
          </cell>
          <cell r="G3521">
            <v>0</v>
          </cell>
        </row>
        <row r="3522">
          <cell r="A3522" t="str">
            <v/>
          </cell>
          <cell r="B3522" t="str">
            <v/>
          </cell>
          <cell r="D3522" t="str">
            <v/>
          </cell>
          <cell r="F3522">
            <v>0</v>
          </cell>
          <cell r="G3522">
            <v>0</v>
          </cell>
        </row>
        <row r="3523">
          <cell r="A3523" t="str">
            <v/>
          </cell>
          <cell r="B3523" t="str">
            <v/>
          </cell>
          <cell r="D3523" t="str">
            <v/>
          </cell>
          <cell r="F3523">
            <v>0</v>
          </cell>
          <cell r="G3523">
            <v>0</v>
          </cell>
        </row>
        <row r="3524">
          <cell r="A3524" t="str">
            <v/>
          </cell>
          <cell r="B3524" t="str">
            <v/>
          </cell>
          <cell r="D3524" t="str">
            <v/>
          </cell>
          <cell r="F3524">
            <v>0</v>
          </cell>
          <cell r="G3524">
            <v>0</v>
          </cell>
        </row>
        <row r="3525">
          <cell r="A3525" t="str">
            <v/>
          </cell>
          <cell r="B3525" t="str">
            <v/>
          </cell>
          <cell r="D3525" t="str">
            <v/>
          </cell>
          <cell r="F3525">
            <v>0</v>
          </cell>
          <cell r="G3525">
            <v>0</v>
          </cell>
        </row>
        <row r="3526">
          <cell r="A3526" t="str">
            <v/>
          </cell>
          <cell r="B3526" t="str">
            <v/>
          </cell>
          <cell r="D3526" t="str">
            <v/>
          </cell>
          <cell r="F3526">
            <v>0</v>
          </cell>
          <cell r="G3526">
            <v>0</v>
          </cell>
        </row>
        <row r="3527">
          <cell r="A3527" t="str">
            <v/>
          </cell>
          <cell r="B3527" t="str">
            <v/>
          </cell>
          <cell r="D3527" t="str">
            <v/>
          </cell>
          <cell r="F3527">
            <v>0</v>
          </cell>
          <cell r="G3527">
            <v>0</v>
          </cell>
        </row>
        <row r="3528">
          <cell r="A3528" t="str">
            <v/>
          </cell>
          <cell r="B3528" t="str">
            <v/>
          </cell>
          <cell r="D3528" t="str">
            <v/>
          </cell>
          <cell r="F3528">
            <v>0</v>
          </cell>
          <cell r="G3528">
            <v>0</v>
          </cell>
        </row>
        <row r="3529">
          <cell r="A3529" t="str">
            <v/>
          </cell>
          <cell r="B3529" t="str">
            <v/>
          </cell>
          <cell r="D3529" t="str">
            <v/>
          </cell>
          <cell r="F3529">
            <v>0</v>
          </cell>
          <cell r="G3529">
            <v>0</v>
          </cell>
        </row>
        <row r="3530">
          <cell r="A3530" t="str">
            <v/>
          </cell>
          <cell r="B3530" t="str">
            <v/>
          </cell>
          <cell r="D3530" t="str">
            <v/>
          </cell>
          <cell r="F3530">
            <v>0</v>
          </cell>
          <cell r="G3530">
            <v>0</v>
          </cell>
        </row>
        <row r="3531">
          <cell r="F3531" t="str">
            <v>Total C</v>
          </cell>
          <cell r="G3531">
            <v>0</v>
          </cell>
        </row>
        <row r="3533">
          <cell r="A3533" t="str">
            <v/>
          </cell>
          <cell r="B3533" t="str">
            <v/>
          </cell>
          <cell r="D3533" t="str">
            <v>COSTO NETO</v>
          </cell>
          <cell r="F3533" t="str">
            <v>Total D=A+B+C</v>
          </cell>
          <cell r="G3533">
            <v>0</v>
          </cell>
        </row>
        <row r="3535">
          <cell r="A3535" t="str">
            <v>ANALISIS DE PRECIOS</v>
          </cell>
        </row>
        <row r="3536">
          <cell r="A3536" t="str">
            <v>COMITENTE:</v>
          </cell>
          <cell r="B3536" t="str">
            <v>INSTITUTO PROVINCIAL DE LA VIVIENDA</v>
          </cell>
        </row>
        <row r="3537">
          <cell r="A3537" t="str">
            <v>CONTRATISTA:</v>
          </cell>
          <cell r="B3537">
            <v>0</v>
          </cell>
        </row>
        <row r="3538">
          <cell r="A3538" t="str">
            <v>OBRA:</v>
          </cell>
          <cell r="B3538">
            <v>0</v>
          </cell>
          <cell r="F3538" t="str">
            <v>PRECIOS A:</v>
          </cell>
          <cell r="G3538">
            <v>0</v>
          </cell>
        </row>
        <row r="3539">
          <cell r="A3539" t="str">
            <v>UBICACIÓN:</v>
          </cell>
          <cell r="B3539">
            <v>0</v>
          </cell>
        </row>
        <row r="3540">
          <cell r="A3540" t="str">
            <v>RUBRO:</v>
          </cell>
          <cell r="C3540">
            <v>0</v>
          </cell>
        </row>
        <row r="3541">
          <cell r="A3541" t="str">
            <v>ITEM:</v>
          </cell>
          <cell r="B3541" t="str">
            <v/>
          </cell>
          <cell r="C3541" t="str">
            <v/>
          </cell>
          <cell r="F3541" t="str">
            <v>UNIDAD:</v>
          </cell>
          <cell r="G3541" t="str">
            <v/>
          </cell>
        </row>
        <row r="3543">
          <cell r="A3543" t="str">
            <v>DATOS REDETERMINACION</v>
          </cell>
          <cell r="C3543" t="str">
            <v>DESIGNACION</v>
          </cell>
          <cell r="D3543" t="str">
            <v>U</v>
          </cell>
          <cell r="E3543" t="str">
            <v>Cantidad</v>
          </cell>
          <cell r="F3543" t="str">
            <v>$ Unitarios</v>
          </cell>
          <cell r="G3543" t="str">
            <v>$ Parcial</v>
          </cell>
        </row>
        <row r="3544">
          <cell r="A3544" t="str">
            <v>CÓDIGO</v>
          </cell>
          <cell r="B3544" t="str">
            <v>DESCRIPCIÓN</v>
          </cell>
        </row>
        <row r="3545">
          <cell r="A3545" t="str">
            <v>A - MATERIALES</v>
          </cell>
        </row>
        <row r="3546">
          <cell r="A3546" t="str">
            <v/>
          </cell>
          <cell r="B3546" t="str">
            <v/>
          </cell>
          <cell r="D3546" t="str">
            <v/>
          </cell>
          <cell r="F3546">
            <v>0</v>
          </cell>
          <cell r="G3546">
            <v>0</v>
          </cell>
        </row>
        <row r="3547">
          <cell r="A3547" t="str">
            <v/>
          </cell>
          <cell r="B3547" t="str">
            <v/>
          </cell>
          <cell r="D3547" t="str">
            <v/>
          </cell>
          <cell r="F3547">
            <v>0</v>
          </cell>
          <cell r="G3547">
            <v>0</v>
          </cell>
        </row>
        <row r="3548">
          <cell r="A3548" t="str">
            <v/>
          </cell>
          <cell r="B3548" t="str">
            <v/>
          </cell>
          <cell r="D3548" t="str">
            <v/>
          </cell>
          <cell r="F3548">
            <v>0</v>
          </cell>
          <cell r="G3548">
            <v>0</v>
          </cell>
        </row>
        <row r="3549">
          <cell r="A3549" t="str">
            <v/>
          </cell>
          <cell r="B3549" t="str">
            <v/>
          </cell>
          <cell r="D3549" t="str">
            <v/>
          </cell>
          <cell r="F3549">
            <v>0</v>
          </cell>
          <cell r="G3549">
            <v>0</v>
          </cell>
        </row>
        <row r="3550">
          <cell r="A3550" t="str">
            <v/>
          </cell>
          <cell r="B3550" t="str">
            <v/>
          </cell>
          <cell r="D3550" t="str">
            <v/>
          </cell>
          <cell r="F3550">
            <v>0</v>
          </cell>
          <cell r="G3550">
            <v>0</v>
          </cell>
        </row>
        <row r="3551">
          <cell r="A3551" t="str">
            <v/>
          </cell>
          <cell r="B3551" t="str">
            <v/>
          </cell>
          <cell r="D3551" t="str">
            <v/>
          </cell>
          <cell r="F3551">
            <v>0</v>
          </cell>
          <cell r="G3551">
            <v>0</v>
          </cell>
        </row>
        <row r="3552">
          <cell r="A3552" t="str">
            <v/>
          </cell>
          <cell r="B3552" t="str">
            <v/>
          </cell>
          <cell r="D3552" t="str">
            <v/>
          </cell>
          <cell r="F3552">
            <v>0</v>
          </cell>
          <cell r="G3552">
            <v>0</v>
          </cell>
        </row>
        <row r="3553">
          <cell r="A3553" t="str">
            <v/>
          </cell>
          <cell r="B3553" t="str">
            <v/>
          </cell>
          <cell r="D3553" t="str">
            <v/>
          </cell>
          <cell r="F3553">
            <v>0</v>
          </cell>
          <cell r="G3553">
            <v>0</v>
          </cell>
        </row>
        <row r="3554">
          <cell r="A3554" t="str">
            <v/>
          </cell>
          <cell r="B3554" t="str">
            <v/>
          </cell>
          <cell r="D3554" t="str">
            <v/>
          </cell>
          <cell r="F3554">
            <v>0</v>
          </cell>
          <cell r="G3554">
            <v>0</v>
          </cell>
        </row>
        <row r="3555">
          <cell r="A3555" t="str">
            <v/>
          </cell>
          <cell r="B3555" t="str">
            <v/>
          </cell>
          <cell r="D3555" t="str">
            <v/>
          </cell>
          <cell r="F3555">
            <v>0</v>
          </cell>
          <cell r="G3555">
            <v>0</v>
          </cell>
        </row>
        <row r="3556">
          <cell r="A3556" t="str">
            <v/>
          </cell>
          <cell r="B3556" t="str">
            <v/>
          </cell>
          <cell r="D3556" t="str">
            <v/>
          </cell>
          <cell r="F3556">
            <v>0</v>
          </cell>
          <cell r="G3556">
            <v>0</v>
          </cell>
        </row>
        <row r="3557">
          <cell r="A3557" t="str">
            <v/>
          </cell>
          <cell r="B3557" t="str">
            <v/>
          </cell>
          <cell r="D3557" t="str">
            <v/>
          </cell>
          <cell r="F3557">
            <v>0</v>
          </cell>
          <cell r="G3557">
            <v>0</v>
          </cell>
        </row>
        <row r="3558">
          <cell r="A3558" t="str">
            <v/>
          </cell>
          <cell r="B3558" t="str">
            <v/>
          </cell>
          <cell r="D3558" t="str">
            <v/>
          </cell>
          <cell r="F3558">
            <v>0</v>
          </cell>
          <cell r="G3558">
            <v>0</v>
          </cell>
        </row>
        <row r="3559">
          <cell r="A3559" t="str">
            <v/>
          </cell>
          <cell r="B3559" t="str">
            <v/>
          </cell>
          <cell r="D3559" t="str">
            <v/>
          </cell>
          <cell r="F3559">
            <v>0</v>
          </cell>
          <cell r="G3559">
            <v>0</v>
          </cell>
        </row>
        <row r="3560">
          <cell r="A3560" t="str">
            <v/>
          </cell>
          <cell r="B3560" t="str">
            <v/>
          </cell>
          <cell r="D3560" t="str">
            <v/>
          </cell>
          <cell r="F3560">
            <v>0</v>
          </cell>
          <cell r="G3560">
            <v>0</v>
          </cell>
        </row>
        <row r="3561">
          <cell r="A3561" t="str">
            <v/>
          </cell>
          <cell r="B3561" t="str">
            <v/>
          </cell>
          <cell r="D3561" t="str">
            <v/>
          </cell>
          <cell r="F3561">
            <v>0</v>
          </cell>
          <cell r="G3561">
            <v>0</v>
          </cell>
        </row>
        <row r="3562">
          <cell r="A3562" t="str">
            <v/>
          </cell>
          <cell r="B3562" t="str">
            <v/>
          </cell>
          <cell r="D3562" t="str">
            <v/>
          </cell>
          <cell r="F3562">
            <v>0</v>
          </cell>
          <cell r="G3562">
            <v>0</v>
          </cell>
        </row>
        <row r="3563">
          <cell r="A3563" t="str">
            <v/>
          </cell>
          <cell r="B3563" t="str">
            <v/>
          </cell>
          <cell r="D3563" t="str">
            <v/>
          </cell>
          <cell r="F3563">
            <v>0</v>
          </cell>
          <cell r="G3563">
            <v>0</v>
          </cell>
        </row>
        <row r="3564">
          <cell r="A3564" t="str">
            <v/>
          </cell>
          <cell r="B3564" t="str">
            <v/>
          </cell>
          <cell r="D3564" t="str">
            <v/>
          </cell>
          <cell r="F3564">
            <v>0</v>
          </cell>
          <cell r="G3564">
            <v>0</v>
          </cell>
        </row>
        <row r="3565">
          <cell r="A3565" t="str">
            <v/>
          </cell>
          <cell r="B3565" t="str">
            <v/>
          </cell>
          <cell r="D3565" t="str">
            <v/>
          </cell>
          <cell r="F3565">
            <v>0</v>
          </cell>
          <cell r="G3565">
            <v>0</v>
          </cell>
        </row>
        <row r="3566">
          <cell r="F3566" t="str">
            <v>Total A</v>
          </cell>
          <cell r="G3566">
            <v>0</v>
          </cell>
        </row>
        <row r="3567">
          <cell r="A3567" t="str">
            <v>B - MANO DE OBRA</v>
          </cell>
        </row>
        <row r="3568">
          <cell r="A3568" t="str">
            <v/>
          </cell>
          <cell r="B3568" t="str">
            <v/>
          </cell>
          <cell r="D3568" t="str">
            <v/>
          </cell>
          <cell r="F3568">
            <v>0</v>
          </cell>
          <cell r="G3568">
            <v>0</v>
          </cell>
        </row>
        <row r="3569">
          <cell r="A3569" t="str">
            <v/>
          </cell>
          <cell r="B3569" t="str">
            <v/>
          </cell>
          <cell r="D3569" t="str">
            <v/>
          </cell>
          <cell r="F3569">
            <v>0</v>
          </cell>
          <cell r="G3569">
            <v>0</v>
          </cell>
        </row>
        <row r="3570">
          <cell r="A3570" t="str">
            <v/>
          </cell>
          <cell r="B3570" t="str">
            <v/>
          </cell>
          <cell r="D3570" t="str">
            <v/>
          </cell>
          <cell r="F3570">
            <v>0</v>
          </cell>
          <cell r="G3570">
            <v>0</v>
          </cell>
        </row>
        <row r="3571">
          <cell r="A3571" t="str">
            <v/>
          </cell>
          <cell r="B3571" t="str">
            <v/>
          </cell>
          <cell r="D3571" t="str">
            <v/>
          </cell>
          <cell r="F3571">
            <v>0</v>
          </cell>
          <cell r="G3571">
            <v>0</v>
          </cell>
        </row>
        <row r="3572">
          <cell r="A3572" t="str">
            <v/>
          </cell>
          <cell r="B3572" t="str">
            <v/>
          </cell>
          <cell r="D3572" t="str">
            <v/>
          </cell>
          <cell r="F3572">
            <v>0</v>
          </cell>
          <cell r="G3572">
            <v>0</v>
          </cell>
        </row>
        <row r="3573">
          <cell r="A3573" t="str">
            <v/>
          </cell>
          <cell r="B3573" t="str">
            <v/>
          </cell>
          <cell r="D3573" t="str">
            <v/>
          </cell>
          <cell r="F3573">
            <v>0</v>
          </cell>
          <cell r="G3573">
            <v>0</v>
          </cell>
        </row>
        <row r="3574">
          <cell r="A3574" t="str">
            <v/>
          </cell>
          <cell r="B3574" t="str">
            <v/>
          </cell>
          <cell r="D3574" t="str">
            <v/>
          </cell>
          <cell r="F3574">
            <v>0</v>
          </cell>
          <cell r="G3574">
            <v>0</v>
          </cell>
        </row>
        <row r="3575">
          <cell r="A3575" t="str">
            <v/>
          </cell>
          <cell r="B3575" t="str">
            <v/>
          </cell>
          <cell r="D3575" t="str">
            <v/>
          </cell>
          <cell r="F3575">
            <v>0</v>
          </cell>
          <cell r="G3575">
            <v>0</v>
          </cell>
        </row>
        <row r="3576">
          <cell r="F3576" t="str">
            <v>Total B</v>
          </cell>
          <cell r="G3576">
            <v>0</v>
          </cell>
        </row>
        <row r="3577">
          <cell r="A3577" t="str">
            <v>C - EQUIPOS</v>
          </cell>
        </row>
        <row r="3578">
          <cell r="A3578" t="str">
            <v/>
          </cell>
          <cell r="B3578" t="str">
            <v/>
          </cell>
          <cell r="D3578" t="str">
            <v/>
          </cell>
          <cell r="F3578">
            <v>0</v>
          </cell>
          <cell r="G3578">
            <v>0</v>
          </cell>
        </row>
        <row r="3579">
          <cell r="A3579" t="str">
            <v/>
          </cell>
          <cell r="B3579" t="str">
            <v/>
          </cell>
          <cell r="D3579" t="str">
            <v/>
          </cell>
          <cell r="F3579">
            <v>0</v>
          </cell>
          <cell r="G3579">
            <v>0</v>
          </cell>
        </row>
        <row r="3580">
          <cell r="A3580" t="str">
            <v/>
          </cell>
          <cell r="B3580" t="str">
            <v/>
          </cell>
          <cell r="D3580" t="str">
            <v/>
          </cell>
          <cell r="F3580">
            <v>0</v>
          </cell>
          <cell r="G3580">
            <v>0</v>
          </cell>
        </row>
        <row r="3581">
          <cell r="A3581" t="str">
            <v/>
          </cell>
          <cell r="B3581" t="str">
            <v/>
          </cell>
          <cell r="D3581" t="str">
            <v/>
          </cell>
          <cell r="F3581">
            <v>0</v>
          </cell>
          <cell r="G3581">
            <v>0</v>
          </cell>
        </row>
        <row r="3582">
          <cell r="A3582" t="str">
            <v/>
          </cell>
          <cell r="B3582" t="str">
            <v/>
          </cell>
          <cell r="D3582" t="str">
            <v/>
          </cell>
          <cell r="F3582">
            <v>0</v>
          </cell>
          <cell r="G3582">
            <v>0</v>
          </cell>
        </row>
        <row r="3583">
          <cell r="A3583" t="str">
            <v/>
          </cell>
          <cell r="B3583" t="str">
            <v/>
          </cell>
          <cell r="D3583" t="str">
            <v/>
          </cell>
          <cell r="F3583">
            <v>0</v>
          </cell>
          <cell r="G3583">
            <v>0</v>
          </cell>
        </row>
        <row r="3584">
          <cell r="A3584" t="str">
            <v/>
          </cell>
          <cell r="B3584" t="str">
            <v/>
          </cell>
          <cell r="D3584" t="str">
            <v/>
          </cell>
          <cell r="F3584">
            <v>0</v>
          </cell>
          <cell r="G3584">
            <v>0</v>
          </cell>
        </row>
        <row r="3585">
          <cell r="A3585" t="str">
            <v/>
          </cell>
          <cell r="B3585" t="str">
            <v/>
          </cell>
          <cell r="D3585" t="str">
            <v/>
          </cell>
          <cell r="F3585">
            <v>0</v>
          </cell>
          <cell r="G3585">
            <v>0</v>
          </cell>
        </row>
        <row r="3586">
          <cell r="A3586" t="str">
            <v/>
          </cell>
          <cell r="B3586" t="str">
            <v/>
          </cell>
          <cell r="D3586" t="str">
            <v/>
          </cell>
          <cell r="F3586">
            <v>0</v>
          </cell>
          <cell r="G3586">
            <v>0</v>
          </cell>
        </row>
        <row r="3587">
          <cell r="A3587" t="str">
            <v/>
          </cell>
          <cell r="B3587" t="str">
            <v/>
          </cell>
          <cell r="D3587" t="str">
            <v/>
          </cell>
          <cell r="F3587">
            <v>0</v>
          </cell>
          <cell r="G3587">
            <v>0</v>
          </cell>
        </row>
        <row r="3588">
          <cell r="F3588" t="str">
            <v>Total C</v>
          </cell>
          <cell r="G3588">
            <v>0</v>
          </cell>
        </row>
        <row r="3590">
          <cell r="A3590" t="str">
            <v/>
          </cell>
          <cell r="B3590" t="str">
            <v/>
          </cell>
          <cell r="D3590" t="str">
            <v>COSTO NETO</v>
          </cell>
          <cell r="F3590" t="str">
            <v>Total D=A+B+C</v>
          </cell>
          <cell r="G3590">
            <v>0</v>
          </cell>
        </row>
        <row r="3592">
          <cell r="A3592" t="str">
            <v>ANALISIS DE PRECIOS</v>
          </cell>
        </row>
        <row r="3593">
          <cell r="A3593" t="str">
            <v>COMITENTE:</v>
          </cell>
          <cell r="B3593" t="str">
            <v>INSTITUTO PROVINCIAL DE LA VIVIENDA</v>
          </cell>
        </row>
        <row r="3594">
          <cell r="A3594" t="str">
            <v>CONTRATISTA:</v>
          </cell>
          <cell r="B3594">
            <v>0</v>
          </cell>
        </row>
        <row r="3595">
          <cell r="A3595" t="str">
            <v>OBRA:</v>
          </cell>
          <cell r="B3595">
            <v>0</v>
          </cell>
          <cell r="F3595" t="str">
            <v>PRECIOS A:</v>
          </cell>
          <cell r="G3595">
            <v>0</v>
          </cell>
        </row>
        <row r="3596">
          <cell r="A3596" t="str">
            <v>UBICACIÓN:</v>
          </cell>
          <cell r="B3596">
            <v>0</v>
          </cell>
        </row>
        <row r="3597">
          <cell r="A3597" t="str">
            <v>RUBRO:</v>
          </cell>
          <cell r="C3597">
            <v>0</v>
          </cell>
        </row>
        <row r="3598">
          <cell r="A3598" t="str">
            <v>ITEM:</v>
          </cell>
          <cell r="B3598" t="str">
            <v/>
          </cell>
          <cell r="C3598" t="str">
            <v/>
          </cell>
          <cell r="F3598" t="str">
            <v>UNIDAD:</v>
          </cell>
          <cell r="G3598" t="str">
            <v/>
          </cell>
        </row>
        <row r="3600">
          <cell r="A3600" t="str">
            <v>DATOS REDETERMINACION</v>
          </cell>
          <cell r="C3600" t="str">
            <v>DESIGNACION</v>
          </cell>
          <cell r="D3600" t="str">
            <v>U</v>
          </cell>
          <cell r="E3600" t="str">
            <v>Cantidad</v>
          </cell>
          <cell r="F3600" t="str">
            <v>$ Unitarios</v>
          </cell>
          <cell r="G3600" t="str">
            <v>$ Parcial</v>
          </cell>
        </row>
        <row r="3601">
          <cell r="A3601" t="str">
            <v>CÓDIGO</v>
          </cell>
          <cell r="B3601" t="str">
            <v>DESCRIPCIÓN</v>
          </cell>
        </row>
        <row r="3602">
          <cell r="A3602" t="str">
            <v>A - MATERIALES</v>
          </cell>
        </row>
        <row r="3603">
          <cell r="A3603" t="str">
            <v/>
          </cell>
          <cell r="B3603" t="str">
            <v/>
          </cell>
          <cell r="D3603" t="str">
            <v/>
          </cell>
          <cell r="F3603">
            <v>0</v>
          </cell>
          <cell r="G3603">
            <v>0</v>
          </cell>
        </row>
        <row r="3604">
          <cell r="A3604" t="str">
            <v/>
          </cell>
          <cell r="B3604" t="str">
            <v/>
          </cell>
          <cell r="D3604" t="str">
            <v/>
          </cell>
          <cell r="F3604">
            <v>0</v>
          </cell>
          <cell r="G3604">
            <v>0</v>
          </cell>
        </row>
        <row r="3605">
          <cell r="A3605" t="str">
            <v/>
          </cell>
          <cell r="B3605" t="str">
            <v/>
          </cell>
          <cell r="D3605" t="str">
            <v/>
          </cell>
          <cell r="F3605">
            <v>0</v>
          </cell>
          <cell r="G3605">
            <v>0</v>
          </cell>
        </row>
        <row r="3606">
          <cell r="A3606" t="str">
            <v/>
          </cell>
          <cell r="B3606" t="str">
            <v/>
          </cell>
          <cell r="D3606" t="str">
            <v/>
          </cell>
          <cell r="F3606">
            <v>0</v>
          </cell>
          <cell r="G3606">
            <v>0</v>
          </cell>
        </row>
        <row r="3607">
          <cell r="A3607" t="str">
            <v/>
          </cell>
          <cell r="B3607" t="str">
            <v/>
          </cell>
          <cell r="D3607" t="str">
            <v/>
          </cell>
          <cell r="F3607">
            <v>0</v>
          </cell>
          <cell r="G3607">
            <v>0</v>
          </cell>
        </row>
        <row r="3608">
          <cell r="A3608" t="str">
            <v/>
          </cell>
          <cell r="B3608" t="str">
            <v/>
          </cell>
          <cell r="D3608" t="str">
            <v/>
          </cell>
          <cell r="F3608">
            <v>0</v>
          </cell>
          <cell r="G3608">
            <v>0</v>
          </cell>
        </row>
        <row r="3609">
          <cell r="A3609" t="str">
            <v/>
          </cell>
          <cell r="B3609" t="str">
            <v/>
          </cell>
          <cell r="D3609" t="str">
            <v/>
          </cell>
          <cell r="F3609">
            <v>0</v>
          </cell>
          <cell r="G3609">
            <v>0</v>
          </cell>
        </row>
        <row r="3610">
          <cell r="A3610" t="str">
            <v/>
          </cell>
          <cell r="B3610" t="str">
            <v/>
          </cell>
          <cell r="D3610" t="str">
            <v/>
          </cell>
          <cell r="F3610">
            <v>0</v>
          </cell>
          <cell r="G3610">
            <v>0</v>
          </cell>
        </row>
        <row r="3611">
          <cell r="A3611" t="str">
            <v/>
          </cell>
          <cell r="B3611" t="str">
            <v/>
          </cell>
          <cell r="D3611" t="str">
            <v/>
          </cell>
          <cell r="F3611">
            <v>0</v>
          </cell>
          <cell r="G3611">
            <v>0</v>
          </cell>
        </row>
        <row r="3612">
          <cell r="A3612" t="str">
            <v/>
          </cell>
          <cell r="B3612" t="str">
            <v/>
          </cell>
          <cell r="D3612" t="str">
            <v/>
          </cell>
          <cell r="F3612">
            <v>0</v>
          </cell>
          <cell r="G3612">
            <v>0</v>
          </cell>
        </row>
        <row r="3613">
          <cell r="A3613" t="str">
            <v/>
          </cell>
          <cell r="B3613" t="str">
            <v/>
          </cell>
          <cell r="D3613" t="str">
            <v/>
          </cell>
          <cell r="F3613">
            <v>0</v>
          </cell>
          <cell r="G3613">
            <v>0</v>
          </cell>
        </row>
        <row r="3614">
          <cell r="A3614" t="str">
            <v/>
          </cell>
          <cell r="B3614" t="str">
            <v/>
          </cell>
          <cell r="D3614" t="str">
            <v/>
          </cell>
          <cell r="F3614">
            <v>0</v>
          </cell>
          <cell r="G3614">
            <v>0</v>
          </cell>
        </row>
        <row r="3615">
          <cell r="A3615" t="str">
            <v/>
          </cell>
          <cell r="B3615" t="str">
            <v/>
          </cell>
          <cell r="D3615" t="str">
            <v/>
          </cell>
          <cell r="F3615">
            <v>0</v>
          </cell>
          <cell r="G3615">
            <v>0</v>
          </cell>
        </row>
        <row r="3616">
          <cell r="A3616" t="str">
            <v/>
          </cell>
          <cell r="B3616" t="str">
            <v/>
          </cell>
          <cell r="D3616" t="str">
            <v/>
          </cell>
          <cell r="F3616">
            <v>0</v>
          </cell>
          <cell r="G3616">
            <v>0</v>
          </cell>
        </row>
        <row r="3617">
          <cell r="A3617" t="str">
            <v/>
          </cell>
          <cell r="B3617" t="str">
            <v/>
          </cell>
          <cell r="D3617" t="str">
            <v/>
          </cell>
          <cell r="F3617">
            <v>0</v>
          </cell>
          <cell r="G3617">
            <v>0</v>
          </cell>
        </row>
        <row r="3618">
          <cell r="A3618" t="str">
            <v/>
          </cell>
          <cell r="B3618" t="str">
            <v/>
          </cell>
          <cell r="D3618" t="str">
            <v/>
          </cell>
          <cell r="F3618">
            <v>0</v>
          </cell>
          <cell r="G3618">
            <v>0</v>
          </cell>
        </row>
        <row r="3619">
          <cell r="A3619" t="str">
            <v/>
          </cell>
          <cell r="B3619" t="str">
            <v/>
          </cell>
          <cell r="D3619" t="str">
            <v/>
          </cell>
          <cell r="F3619">
            <v>0</v>
          </cell>
          <cell r="G3619">
            <v>0</v>
          </cell>
        </row>
        <row r="3620">
          <cell r="A3620" t="str">
            <v/>
          </cell>
          <cell r="B3620" t="str">
            <v/>
          </cell>
          <cell r="D3620" t="str">
            <v/>
          </cell>
          <cell r="F3620">
            <v>0</v>
          </cell>
          <cell r="G3620">
            <v>0</v>
          </cell>
        </row>
        <row r="3621">
          <cell r="A3621" t="str">
            <v/>
          </cell>
          <cell r="B3621" t="str">
            <v/>
          </cell>
          <cell r="D3621" t="str">
            <v/>
          </cell>
          <cell r="F3621">
            <v>0</v>
          </cell>
          <cell r="G3621">
            <v>0</v>
          </cell>
        </row>
        <row r="3622">
          <cell r="A3622" t="str">
            <v/>
          </cell>
          <cell r="B3622" t="str">
            <v/>
          </cell>
          <cell r="D3622" t="str">
            <v/>
          </cell>
          <cell r="F3622">
            <v>0</v>
          </cell>
          <cell r="G3622">
            <v>0</v>
          </cell>
        </row>
        <row r="3623">
          <cell r="F3623" t="str">
            <v>Total A</v>
          </cell>
          <cell r="G3623">
            <v>0</v>
          </cell>
        </row>
        <row r="3624">
          <cell r="A3624" t="str">
            <v>B - MANO DE OBRA</v>
          </cell>
        </row>
        <row r="3625">
          <cell r="A3625" t="str">
            <v/>
          </cell>
          <cell r="B3625" t="str">
            <v/>
          </cell>
          <cell r="D3625" t="str">
            <v/>
          </cell>
          <cell r="F3625">
            <v>0</v>
          </cell>
          <cell r="G3625">
            <v>0</v>
          </cell>
        </row>
        <row r="3626">
          <cell r="A3626" t="str">
            <v/>
          </cell>
          <cell r="B3626" t="str">
            <v/>
          </cell>
          <cell r="D3626" t="str">
            <v/>
          </cell>
          <cell r="F3626">
            <v>0</v>
          </cell>
          <cell r="G3626">
            <v>0</v>
          </cell>
        </row>
        <row r="3627">
          <cell r="A3627" t="str">
            <v/>
          </cell>
          <cell r="B3627" t="str">
            <v/>
          </cell>
          <cell r="D3627" t="str">
            <v/>
          </cell>
          <cell r="F3627">
            <v>0</v>
          </cell>
          <cell r="G3627">
            <v>0</v>
          </cell>
        </row>
        <row r="3628">
          <cell r="A3628" t="str">
            <v/>
          </cell>
          <cell r="B3628" t="str">
            <v/>
          </cell>
          <cell r="D3628" t="str">
            <v/>
          </cell>
          <cell r="F3628">
            <v>0</v>
          </cell>
          <cell r="G3628">
            <v>0</v>
          </cell>
        </row>
        <row r="3629">
          <cell r="A3629" t="str">
            <v/>
          </cell>
          <cell r="B3629" t="str">
            <v/>
          </cell>
          <cell r="D3629" t="str">
            <v/>
          </cell>
          <cell r="F3629">
            <v>0</v>
          </cell>
          <cell r="G3629">
            <v>0</v>
          </cell>
        </row>
        <row r="3630">
          <cell r="A3630" t="str">
            <v/>
          </cell>
          <cell r="B3630" t="str">
            <v/>
          </cell>
          <cell r="D3630" t="str">
            <v/>
          </cell>
          <cell r="F3630">
            <v>0</v>
          </cell>
          <cell r="G3630">
            <v>0</v>
          </cell>
        </row>
        <row r="3631">
          <cell r="A3631" t="str">
            <v/>
          </cell>
          <cell r="B3631" t="str">
            <v/>
          </cell>
          <cell r="D3631" t="str">
            <v/>
          </cell>
          <cell r="F3631">
            <v>0</v>
          </cell>
          <cell r="G3631">
            <v>0</v>
          </cell>
        </row>
        <row r="3632">
          <cell r="A3632" t="str">
            <v/>
          </cell>
          <cell r="B3632" t="str">
            <v/>
          </cell>
          <cell r="D3632" t="str">
            <v/>
          </cell>
          <cell r="F3632">
            <v>0</v>
          </cell>
          <cell r="G3632">
            <v>0</v>
          </cell>
        </row>
        <row r="3633">
          <cell r="F3633" t="str">
            <v>Total B</v>
          </cell>
          <cell r="G3633">
            <v>0</v>
          </cell>
        </row>
        <row r="3634">
          <cell r="A3634" t="str">
            <v>C - EQUIPOS</v>
          </cell>
        </row>
        <row r="3635">
          <cell r="A3635" t="str">
            <v/>
          </cell>
          <cell r="B3635" t="str">
            <v/>
          </cell>
          <cell r="D3635" t="str">
            <v/>
          </cell>
          <cell r="F3635">
            <v>0</v>
          </cell>
          <cell r="G3635">
            <v>0</v>
          </cell>
        </row>
        <row r="3636">
          <cell r="A3636" t="str">
            <v/>
          </cell>
          <cell r="B3636" t="str">
            <v/>
          </cell>
          <cell r="D3636" t="str">
            <v/>
          </cell>
          <cell r="F3636">
            <v>0</v>
          </cell>
          <cell r="G3636">
            <v>0</v>
          </cell>
        </row>
        <row r="3637">
          <cell r="A3637" t="str">
            <v/>
          </cell>
          <cell r="B3637" t="str">
            <v/>
          </cell>
          <cell r="D3637" t="str">
            <v/>
          </cell>
          <cell r="F3637">
            <v>0</v>
          </cell>
          <cell r="G3637">
            <v>0</v>
          </cell>
        </row>
        <row r="3638">
          <cell r="A3638" t="str">
            <v/>
          </cell>
          <cell r="B3638" t="str">
            <v/>
          </cell>
          <cell r="D3638" t="str">
            <v/>
          </cell>
          <cell r="F3638">
            <v>0</v>
          </cell>
          <cell r="G3638">
            <v>0</v>
          </cell>
        </row>
        <row r="3639">
          <cell r="A3639" t="str">
            <v/>
          </cell>
          <cell r="B3639" t="str">
            <v/>
          </cell>
          <cell r="D3639" t="str">
            <v/>
          </cell>
          <cell r="F3639">
            <v>0</v>
          </cell>
          <cell r="G3639">
            <v>0</v>
          </cell>
        </row>
        <row r="3640">
          <cell r="A3640" t="str">
            <v/>
          </cell>
          <cell r="B3640" t="str">
            <v/>
          </cell>
          <cell r="D3640" t="str">
            <v/>
          </cell>
          <cell r="F3640">
            <v>0</v>
          </cell>
          <cell r="G3640">
            <v>0</v>
          </cell>
        </row>
        <row r="3641">
          <cell r="A3641" t="str">
            <v/>
          </cell>
          <cell r="B3641" t="str">
            <v/>
          </cell>
          <cell r="D3641" t="str">
            <v/>
          </cell>
          <cell r="F3641">
            <v>0</v>
          </cell>
          <cell r="G3641">
            <v>0</v>
          </cell>
        </row>
        <row r="3642">
          <cell r="A3642" t="str">
            <v/>
          </cell>
          <cell r="B3642" t="str">
            <v/>
          </cell>
          <cell r="D3642" t="str">
            <v/>
          </cell>
          <cell r="F3642">
            <v>0</v>
          </cell>
          <cell r="G3642">
            <v>0</v>
          </cell>
        </row>
        <row r="3643">
          <cell r="A3643" t="str">
            <v/>
          </cell>
          <cell r="B3643" t="str">
            <v/>
          </cell>
          <cell r="D3643" t="str">
            <v/>
          </cell>
          <cell r="F3643">
            <v>0</v>
          </cell>
          <cell r="G3643">
            <v>0</v>
          </cell>
        </row>
        <row r="3644">
          <cell r="A3644" t="str">
            <v/>
          </cell>
          <cell r="B3644" t="str">
            <v/>
          </cell>
          <cell r="D3644" t="str">
            <v/>
          </cell>
          <cell r="F3644">
            <v>0</v>
          </cell>
          <cell r="G3644">
            <v>0</v>
          </cell>
        </row>
        <row r="3645">
          <cell r="F3645" t="str">
            <v>Total C</v>
          </cell>
          <cell r="G3645">
            <v>0</v>
          </cell>
        </row>
        <row r="3647">
          <cell r="A3647" t="str">
            <v/>
          </cell>
          <cell r="B3647" t="str">
            <v/>
          </cell>
          <cell r="D3647" t="str">
            <v>COSTO NETO</v>
          </cell>
          <cell r="F3647" t="str">
            <v>Total D=A+B+C</v>
          </cell>
          <cell r="G3647">
            <v>0</v>
          </cell>
        </row>
        <row r="3649">
          <cell r="A3649" t="str">
            <v>ANALISIS DE PRECIOS</v>
          </cell>
        </row>
        <row r="3650">
          <cell r="A3650" t="str">
            <v>COMITENTE:</v>
          </cell>
          <cell r="B3650" t="str">
            <v>INSTITUTO PROVINCIAL DE LA VIVIENDA</v>
          </cell>
        </row>
        <row r="3651">
          <cell r="A3651" t="str">
            <v>CONTRATISTA:</v>
          </cell>
          <cell r="B3651">
            <v>0</v>
          </cell>
        </row>
        <row r="3652">
          <cell r="A3652" t="str">
            <v>OBRA:</v>
          </cell>
          <cell r="B3652">
            <v>0</v>
          </cell>
          <cell r="F3652" t="str">
            <v>PRECIOS A:</v>
          </cell>
          <cell r="G3652">
            <v>0</v>
          </cell>
        </row>
        <row r="3653">
          <cell r="A3653" t="str">
            <v>UBICACIÓN:</v>
          </cell>
          <cell r="B3653">
            <v>0</v>
          </cell>
        </row>
        <row r="3654">
          <cell r="A3654" t="str">
            <v>RUBRO:</v>
          </cell>
          <cell r="C3654">
            <v>0</v>
          </cell>
        </row>
        <row r="3655">
          <cell r="A3655" t="str">
            <v>ITEM:</v>
          </cell>
          <cell r="B3655" t="str">
            <v/>
          </cell>
          <cell r="C3655" t="str">
            <v/>
          </cell>
          <cell r="F3655" t="str">
            <v>UNIDAD:</v>
          </cell>
          <cell r="G3655" t="str">
            <v/>
          </cell>
        </row>
        <row r="3657">
          <cell r="A3657" t="str">
            <v>DATOS REDETERMINACION</v>
          </cell>
          <cell r="C3657" t="str">
            <v>DESIGNACION</v>
          </cell>
          <cell r="D3657" t="str">
            <v>U</v>
          </cell>
          <cell r="E3657" t="str">
            <v>Cantidad</v>
          </cell>
          <cell r="F3657" t="str">
            <v>$ Unitarios</v>
          </cell>
          <cell r="G3657" t="str">
            <v>$ Parcial</v>
          </cell>
        </row>
        <row r="3658">
          <cell r="A3658" t="str">
            <v>CÓDIGO</v>
          </cell>
          <cell r="B3658" t="str">
            <v>DESCRIPCIÓN</v>
          </cell>
        </row>
        <row r="3659">
          <cell r="A3659" t="str">
            <v>A - MATERIALES</v>
          </cell>
        </row>
        <row r="3660">
          <cell r="A3660" t="str">
            <v/>
          </cell>
          <cell r="B3660" t="str">
            <v/>
          </cell>
          <cell r="D3660" t="str">
            <v/>
          </cell>
          <cell r="F3660">
            <v>0</v>
          </cell>
          <cell r="G3660">
            <v>0</v>
          </cell>
        </row>
        <row r="3661">
          <cell r="A3661" t="str">
            <v/>
          </cell>
          <cell r="B3661" t="str">
            <v/>
          </cell>
          <cell r="D3661" t="str">
            <v/>
          </cell>
          <cell r="F3661">
            <v>0</v>
          </cell>
          <cell r="G3661">
            <v>0</v>
          </cell>
        </row>
        <row r="3662">
          <cell r="A3662" t="str">
            <v/>
          </cell>
          <cell r="B3662" t="str">
            <v/>
          </cell>
          <cell r="D3662" t="str">
            <v/>
          </cell>
          <cell r="F3662">
            <v>0</v>
          </cell>
          <cell r="G3662">
            <v>0</v>
          </cell>
        </row>
        <row r="3663">
          <cell r="A3663" t="str">
            <v/>
          </cell>
          <cell r="B3663" t="str">
            <v/>
          </cell>
          <cell r="D3663" t="str">
            <v/>
          </cell>
          <cell r="F3663">
            <v>0</v>
          </cell>
          <cell r="G3663">
            <v>0</v>
          </cell>
        </row>
        <row r="3664">
          <cell r="A3664" t="str">
            <v/>
          </cell>
          <cell r="B3664" t="str">
            <v/>
          </cell>
          <cell r="D3664" t="str">
            <v/>
          </cell>
          <cell r="F3664">
            <v>0</v>
          </cell>
          <cell r="G3664">
            <v>0</v>
          </cell>
        </row>
        <row r="3665">
          <cell r="A3665" t="str">
            <v/>
          </cell>
          <cell r="B3665" t="str">
            <v/>
          </cell>
          <cell r="D3665" t="str">
            <v/>
          </cell>
          <cell r="F3665">
            <v>0</v>
          </cell>
          <cell r="G3665">
            <v>0</v>
          </cell>
        </row>
        <row r="3666">
          <cell r="A3666" t="str">
            <v/>
          </cell>
          <cell r="B3666" t="str">
            <v/>
          </cell>
          <cell r="D3666" t="str">
            <v/>
          </cell>
          <cell r="F3666">
            <v>0</v>
          </cell>
          <cell r="G3666">
            <v>0</v>
          </cell>
        </row>
        <row r="3667">
          <cell r="A3667" t="str">
            <v/>
          </cell>
          <cell r="B3667" t="str">
            <v/>
          </cell>
          <cell r="D3667" t="str">
            <v/>
          </cell>
          <cell r="F3667">
            <v>0</v>
          </cell>
          <cell r="G3667">
            <v>0</v>
          </cell>
        </row>
        <row r="3668">
          <cell r="A3668" t="str">
            <v/>
          </cell>
          <cell r="B3668" t="str">
            <v/>
          </cell>
          <cell r="D3668" t="str">
            <v/>
          </cell>
          <cell r="F3668">
            <v>0</v>
          </cell>
          <cell r="G3668">
            <v>0</v>
          </cell>
        </row>
        <row r="3669">
          <cell r="A3669" t="str">
            <v/>
          </cell>
          <cell r="B3669" t="str">
            <v/>
          </cell>
          <cell r="D3669" t="str">
            <v/>
          </cell>
          <cell r="F3669">
            <v>0</v>
          </cell>
          <cell r="G3669">
            <v>0</v>
          </cell>
        </row>
        <row r="3670">
          <cell r="A3670" t="str">
            <v/>
          </cell>
          <cell r="B3670" t="str">
            <v/>
          </cell>
          <cell r="D3670" t="str">
            <v/>
          </cell>
          <cell r="F3670">
            <v>0</v>
          </cell>
          <cell r="G3670">
            <v>0</v>
          </cell>
        </row>
        <row r="3671">
          <cell r="A3671" t="str">
            <v/>
          </cell>
          <cell r="B3671" t="str">
            <v/>
          </cell>
          <cell r="D3671" t="str">
            <v/>
          </cell>
          <cell r="F3671">
            <v>0</v>
          </cell>
          <cell r="G3671">
            <v>0</v>
          </cell>
        </row>
        <row r="3672">
          <cell r="A3672" t="str">
            <v/>
          </cell>
          <cell r="B3672" t="str">
            <v/>
          </cell>
          <cell r="D3672" t="str">
            <v/>
          </cell>
          <cell r="F3672">
            <v>0</v>
          </cell>
          <cell r="G3672">
            <v>0</v>
          </cell>
        </row>
        <row r="3673">
          <cell r="A3673" t="str">
            <v/>
          </cell>
          <cell r="B3673" t="str">
            <v/>
          </cell>
          <cell r="D3673" t="str">
            <v/>
          </cell>
          <cell r="F3673">
            <v>0</v>
          </cell>
          <cell r="G3673">
            <v>0</v>
          </cell>
        </row>
        <row r="3674">
          <cell r="A3674" t="str">
            <v/>
          </cell>
          <cell r="B3674" t="str">
            <v/>
          </cell>
          <cell r="D3674" t="str">
            <v/>
          </cell>
          <cell r="F3674">
            <v>0</v>
          </cell>
          <cell r="G3674">
            <v>0</v>
          </cell>
        </row>
        <row r="3675">
          <cell r="A3675" t="str">
            <v/>
          </cell>
          <cell r="B3675" t="str">
            <v/>
          </cell>
          <cell r="D3675" t="str">
            <v/>
          </cell>
          <cell r="F3675">
            <v>0</v>
          </cell>
          <cell r="G3675">
            <v>0</v>
          </cell>
        </row>
        <row r="3676">
          <cell r="A3676" t="str">
            <v/>
          </cell>
          <cell r="B3676" t="str">
            <v/>
          </cell>
          <cell r="D3676" t="str">
            <v/>
          </cell>
          <cell r="F3676">
            <v>0</v>
          </cell>
          <cell r="G3676">
            <v>0</v>
          </cell>
        </row>
        <row r="3677">
          <cell r="A3677" t="str">
            <v/>
          </cell>
          <cell r="B3677" t="str">
            <v/>
          </cell>
          <cell r="D3677" t="str">
            <v/>
          </cell>
          <cell r="F3677">
            <v>0</v>
          </cell>
          <cell r="G3677">
            <v>0</v>
          </cell>
        </row>
        <row r="3678">
          <cell r="A3678" t="str">
            <v/>
          </cell>
          <cell r="B3678" t="str">
            <v/>
          </cell>
          <cell r="D3678" t="str">
            <v/>
          </cell>
          <cell r="F3678">
            <v>0</v>
          </cell>
          <cell r="G3678">
            <v>0</v>
          </cell>
        </row>
        <row r="3679">
          <cell r="A3679" t="str">
            <v/>
          </cell>
          <cell r="B3679" t="str">
            <v/>
          </cell>
          <cell r="D3679" t="str">
            <v/>
          </cell>
          <cell r="F3679">
            <v>0</v>
          </cell>
          <cell r="G3679">
            <v>0</v>
          </cell>
        </row>
        <row r="3680">
          <cell r="F3680" t="str">
            <v>Total A</v>
          </cell>
          <cell r="G3680">
            <v>0</v>
          </cell>
        </row>
        <row r="3681">
          <cell r="A3681" t="str">
            <v>B - MANO DE OBRA</v>
          </cell>
        </row>
        <row r="3682">
          <cell r="A3682" t="str">
            <v/>
          </cell>
          <cell r="B3682" t="str">
            <v/>
          </cell>
          <cell r="D3682" t="str">
            <v/>
          </cell>
          <cell r="F3682">
            <v>0</v>
          </cell>
          <cell r="G3682">
            <v>0</v>
          </cell>
        </row>
        <row r="3683">
          <cell r="A3683" t="str">
            <v/>
          </cell>
          <cell r="B3683" t="str">
            <v/>
          </cell>
          <cell r="D3683" t="str">
            <v/>
          </cell>
          <cell r="F3683">
            <v>0</v>
          </cell>
          <cell r="G3683">
            <v>0</v>
          </cell>
        </row>
        <row r="3684">
          <cell r="A3684" t="str">
            <v/>
          </cell>
          <cell r="B3684" t="str">
            <v/>
          </cell>
          <cell r="D3684" t="str">
            <v/>
          </cell>
          <cell r="F3684">
            <v>0</v>
          </cell>
          <cell r="G3684">
            <v>0</v>
          </cell>
        </row>
        <row r="3685">
          <cell r="A3685" t="str">
            <v/>
          </cell>
          <cell r="B3685" t="str">
            <v/>
          </cell>
          <cell r="D3685" t="str">
            <v/>
          </cell>
          <cell r="F3685">
            <v>0</v>
          </cell>
          <cell r="G3685">
            <v>0</v>
          </cell>
        </row>
        <row r="3686">
          <cell r="A3686" t="str">
            <v/>
          </cell>
          <cell r="B3686" t="str">
            <v/>
          </cell>
          <cell r="D3686" t="str">
            <v/>
          </cell>
          <cell r="F3686">
            <v>0</v>
          </cell>
          <cell r="G3686">
            <v>0</v>
          </cell>
        </row>
        <row r="3687">
          <cell r="A3687" t="str">
            <v/>
          </cell>
          <cell r="B3687" t="str">
            <v/>
          </cell>
          <cell r="D3687" t="str">
            <v/>
          </cell>
          <cell r="F3687">
            <v>0</v>
          </cell>
          <cell r="G3687">
            <v>0</v>
          </cell>
        </row>
        <row r="3688">
          <cell r="A3688" t="str">
            <v/>
          </cell>
          <cell r="B3688" t="str">
            <v/>
          </cell>
          <cell r="D3688" t="str">
            <v/>
          </cell>
          <cell r="F3688">
            <v>0</v>
          </cell>
          <cell r="G3688">
            <v>0</v>
          </cell>
        </row>
        <row r="3689">
          <cell r="A3689" t="str">
            <v/>
          </cell>
          <cell r="B3689" t="str">
            <v/>
          </cell>
          <cell r="D3689" t="str">
            <v/>
          </cell>
          <cell r="F3689">
            <v>0</v>
          </cell>
          <cell r="G3689">
            <v>0</v>
          </cell>
        </row>
        <row r="3690">
          <cell r="F3690" t="str">
            <v>Total B</v>
          </cell>
          <cell r="G3690">
            <v>0</v>
          </cell>
        </row>
        <row r="3691">
          <cell r="A3691" t="str">
            <v>C - EQUIPOS</v>
          </cell>
        </row>
        <row r="3692">
          <cell r="A3692" t="str">
            <v/>
          </cell>
          <cell r="B3692" t="str">
            <v/>
          </cell>
          <cell r="D3692" t="str">
            <v/>
          </cell>
          <cell r="F3692">
            <v>0</v>
          </cell>
          <cell r="G3692">
            <v>0</v>
          </cell>
        </row>
        <row r="3693">
          <cell r="A3693" t="str">
            <v/>
          </cell>
          <cell r="B3693" t="str">
            <v/>
          </cell>
          <cell r="D3693" t="str">
            <v/>
          </cell>
          <cell r="F3693">
            <v>0</v>
          </cell>
          <cell r="G3693">
            <v>0</v>
          </cell>
        </row>
        <row r="3694">
          <cell r="A3694" t="str">
            <v/>
          </cell>
          <cell r="B3694" t="str">
            <v/>
          </cell>
          <cell r="D3694" t="str">
            <v/>
          </cell>
          <cell r="F3694">
            <v>0</v>
          </cell>
          <cell r="G3694">
            <v>0</v>
          </cell>
        </row>
        <row r="3695">
          <cell r="A3695" t="str">
            <v/>
          </cell>
          <cell r="B3695" t="str">
            <v/>
          </cell>
          <cell r="D3695" t="str">
            <v/>
          </cell>
          <cell r="F3695">
            <v>0</v>
          </cell>
          <cell r="G3695">
            <v>0</v>
          </cell>
        </row>
        <row r="3696">
          <cell r="A3696" t="str">
            <v/>
          </cell>
          <cell r="B3696" t="str">
            <v/>
          </cell>
          <cell r="D3696" t="str">
            <v/>
          </cell>
          <cell r="F3696">
            <v>0</v>
          </cell>
          <cell r="G3696">
            <v>0</v>
          </cell>
        </row>
        <row r="3697">
          <cell r="A3697" t="str">
            <v/>
          </cell>
          <cell r="B3697" t="str">
            <v/>
          </cell>
          <cell r="D3697" t="str">
            <v/>
          </cell>
          <cell r="F3697">
            <v>0</v>
          </cell>
          <cell r="G3697">
            <v>0</v>
          </cell>
        </row>
        <row r="3698">
          <cell r="A3698" t="str">
            <v/>
          </cell>
          <cell r="B3698" t="str">
            <v/>
          </cell>
          <cell r="D3698" t="str">
            <v/>
          </cell>
          <cell r="F3698">
            <v>0</v>
          </cell>
          <cell r="G3698">
            <v>0</v>
          </cell>
        </row>
        <row r="3699">
          <cell r="A3699" t="str">
            <v/>
          </cell>
          <cell r="B3699" t="str">
            <v/>
          </cell>
          <cell r="D3699" t="str">
            <v/>
          </cell>
          <cell r="F3699">
            <v>0</v>
          </cell>
          <cell r="G3699">
            <v>0</v>
          </cell>
        </row>
        <row r="3700">
          <cell r="A3700" t="str">
            <v/>
          </cell>
          <cell r="B3700" t="str">
            <v/>
          </cell>
          <cell r="D3700" t="str">
            <v/>
          </cell>
          <cell r="F3700">
            <v>0</v>
          </cell>
          <cell r="G3700">
            <v>0</v>
          </cell>
        </row>
        <row r="3701">
          <cell r="A3701" t="str">
            <v/>
          </cell>
          <cell r="B3701" t="str">
            <v/>
          </cell>
          <cell r="D3701" t="str">
            <v/>
          </cell>
          <cell r="F3701">
            <v>0</v>
          </cell>
          <cell r="G3701">
            <v>0</v>
          </cell>
        </row>
        <row r="3702">
          <cell r="F3702" t="str">
            <v>Total C</v>
          </cell>
          <cell r="G3702">
            <v>0</v>
          </cell>
        </row>
        <row r="3704">
          <cell r="A3704" t="str">
            <v/>
          </cell>
          <cell r="B3704" t="str">
            <v/>
          </cell>
          <cell r="D3704" t="str">
            <v>COSTO NETO</v>
          </cell>
          <cell r="F3704" t="str">
            <v>Total D=A+B+C</v>
          </cell>
          <cell r="G3704">
            <v>0</v>
          </cell>
        </row>
        <row r="3706">
          <cell r="A3706" t="str">
            <v>ANALISIS DE PRECIOS</v>
          </cell>
        </row>
        <row r="3707">
          <cell r="A3707" t="str">
            <v>COMITENTE:</v>
          </cell>
          <cell r="B3707" t="str">
            <v>INSTITUTO PROVINCIAL DE LA VIVIENDA</v>
          </cell>
        </row>
        <row r="3708">
          <cell r="A3708" t="str">
            <v>CONTRATISTA:</v>
          </cell>
          <cell r="B3708">
            <v>0</v>
          </cell>
        </row>
        <row r="3709">
          <cell r="A3709" t="str">
            <v>OBRA:</v>
          </cell>
          <cell r="B3709">
            <v>0</v>
          </cell>
          <cell r="F3709" t="str">
            <v>PRECIOS A:</v>
          </cell>
          <cell r="G3709">
            <v>0</v>
          </cell>
        </row>
        <row r="3710">
          <cell r="A3710" t="str">
            <v>UBICACIÓN:</v>
          </cell>
          <cell r="B3710">
            <v>0</v>
          </cell>
        </row>
        <row r="3711">
          <cell r="A3711" t="str">
            <v>RUBRO:</v>
          </cell>
          <cell r="C3711">
            <v>0</v>
          </cell>
        </row>
        <row r="3712">
          <cell r="A3712" t="str">
            <v>ITEM:</v>
          </cell>
          <cell r="B3712" t="str">
            <v/>
          </cell>
          <cell r="C3712" t="str">
            <v/>
          </cell>
          <cell r="F3712" t="str">
            <v>UNIDAD:</v>
          </cell>
          <cell r="G3712" t="str">
            <v/>
          </cell>
        </row>
        <row r="3714">
          <cell r="A3714" t="str">
            <v>DATOS REDETERMINACION</v>
          </cell>
          <cell r="C3714" t="str">
            <v>DESIGNACION</v>
          </cell>
          <cell r="D3714" t="str">
            <v>U</v>
          </cell>
          <cell r="E3714" t="str">
            <v>Cantidad</v>
          </cell>
          <cell r="F3714" t="str">
            <v>$ Unitarios</v>
          </cell>
          <cell r="G3714" t="str">
            <v>$ Parcial</v>
          </cell>
        </row>
        <row r="3715">
          <cell r="A3715" t="str">
            <v>CÓDIGO</v>
          </cell>
          <cell r="B3715" t="str">
            <v>DESCRIPCIÓN</v>
          </cell>
        </row>
        <row r="3716">
          <cell r="A3716" t="str">
            <v>A - MATERIALES</v>
          </cell>
        </row>
        <row r="3717">
          <cell r="A3717" t="str">
            <v/>
          </cell>
          <cell r="B3717" t="str">
            <v/>
          </cell>
          <cell r="D3717" t="str">
            <v/>
          </cell>
          <cell r="F3717">
            <v>0</v>
          </cell>
          <cell r="G3717">
            <v>0</v>
          </cell>
        </row>
        <row r="3718">
          <cell r="A3718" t="str">
            <v/>
          </cell>
          <cell r="B3718" t="str">
            <v/>
          </cell>
          <cell r="D3718" t="str">
            <v/>
          </cell>
          <cell r="F3718">
            <v>0</v>
          </cell>
          <cell r="G3718">
            <v>0</v>
          </cell>
        </row>
        <row r="3719">
          <cell r="A3719" t="str">
            <v/>
          </cell>
          <cell r="B3719" t="str">
            <v/>
          </cell>
          <cell r="D3719" t="str">
            <v/>
          </cell>
          <cell r="F3719">
            <v>0</v>
          </cell>
          <cell r="G3719">
            <v>0</v>
          </cell>
        </row>
        <row r="3720">
          <cell r="A3720" t="str">
            <v/>
          </cell>
          <cell r="B3720" t="str">
            <v/>
          </cell>
          <cell r="D3720" t="str">
            <v/>
          </cell>
          <cell r="F3720">
            <v>0</v>
          </cell>
          <cell r="G3720">
            <v>0</v>
          </cell>
        </row>
        <row r="3721">
          <cell r="A3721" t="str">
            <v/>
          </cell>
          <cell r="B3721" t="str">
            <v/>
          </cell>
          <cell r="D3721" t="str">
            <v/>
          </cell>
          <cell r="F3721">
            <v>0</v>
          </cell>
          <cell r="G3721">
            <v>0</v>
          </cell>
        </row>
        <row r="3722">
          <cell r="A3722" t="str">
            <v/>
          </cell>
          <cell r="B3722" t="str">
            <v/>
          </cell>
          <cell r="D3722" t="str">
            <v/>
          </cell>
          <cell r="F3722">
            <v>0</v>
          </cell>
          <cell r="G3722">
            <v>0</v>
          </cell>
        </row>
        <row r="3723">
          <cell r="A3723" t="str">
            <v/>
          </cell>
          <cell r="B3723" t="str">
            <v/>
          </cell>
          <cell r="D3723" t="str">
            <v/>
          </cell>
          <cell r="F3723">
            <v>0</v>
          </cell>
          <cell r="G3723">
            <v>0</v>
          </cell>
        </row>
        <row r="3724">
          <cell r="A3724" t="str">
            <v/>
          </cell>
          <cell r="B3724" t="str">
            <v/>
          </cell>
          <cell r="D3724" t="str">
            <v/>
          </cell>
          <cell r="F3724">
            <v>0</v>
          </cell>
          <cell r="G3724">
            <v>0</v>
          </cell>
        </row>
        <row r="3725">
          <cell r="A3725" t="str">
            <v/>
          </cell>
          <cell r="B3725" t="str">
            <v/>
          </cell>
          <cell r="D3725" t="str">
            <v/>
          </cell>
          <cell r="F3725">
            <v>0</v>
          </cell>
          <cell r="G3725">
            <v>0</v>
          </cell>
        </row>
        <row r="3726">
          <cell r="A3726" t="str">
            <v/>
          </cell>
          <cell r="B3726" t="str">
            <v/>
          </cell>
          <cell r="D3726" t="str">
            <v/>
          </cell>
          <cell r="F3726">
            <v>0</v>
          </cell>
          <cell r="G3726">
            <v>0</v>
          </cell>
        </row>
        <row r="3727">
          <cell r="A3727" t="str">
            <v/>
          </cell>
          <cell r="B3727" t="str">
            <v/>
          </cell>
          <cell r="D3727" t="str">
            <v/>
          </cell>
          <cell r="F3727">
            <v>0</v>
          </cell>
          <cell r="G3727">
            <v>0</v>
          </cell>
        </row>
        <row r="3728">
          <cell r="A3728" t="str">
            <v/>
          </cell>
          <cell r="B3728" t="str">
            <v/>
          </cell>
          <cell r="D3728" t="str">
            <v/>
          </cell>
          <cell r="F3728">
            <v>0</v>
          </cell>
          <cell r="G3728">
            <v>0</v>
          </cell>
        </row>
        <row r="3729">
          <cell r="A3729" t="str">
            <v/>
          </cell>
          <cell r="B3729" t="str">
            <v/>
          </cell>
          <cell r="D3729" t="str">
            <v/>
          </cell>
          <cell r="F3729">
            <v>0</v>
          </cell>
          <cell r="G3729">
            <v>0</v>
          </cell>
        </row>
        <row r="3730">
          <cell r="A3730" t="str">
            <v/>
          </cell>
          <cell r="B3730" t="str">
            <v/>
          </cell>
          <cell r="D3730" t="str">
            <v/>
          </cell>
          <cell r="F3730">
            <v>0</v>
          </cell>
          <cell r="G3730">
            <v>0</v>
          </cell>
        </row>
        <row r="3731">
          <cell r="A3731" t="str">
            <v/>
          </cell>
          <cell r="B3731" t="str">
            <v/>
          </cell>
          <cell r="D3731" t="str">
            <v/>
          </cell>
          <cell r="F3731">
            <v>0</v>
          </cell>
          <cell r="G3731">
            <v>0</v>
          </cell>
        </row>
        <row r="3732">
          <cell r="A3732" t="str">
            <v/>
          </cell>
          <cell r="B3732" t="str">
            <v/>
          </cell>
          <cell r="D3732" t="str">
            <v/>
          </cell>
          <cell r="F3732">
            <v>0</v>
          </cell>
          <cell r="G3732">
            <v>0</v>
          </cell>
        </row>
        <row r="3733">
          <cell r="A3733" t="str">
            <v/>
          </cell>
          <cell r="B3733" t="str">
            <v/>
          </cell>
          <cell r="D3733" t="str">
            <v/>
          </cell>
          <cell r="F3733">
            <v>0</v>
          </cell>
          <cell r="G3733">
            <v>0</v>
          </cell>
        </row>
        <row r="3734">
          <cell r="A3734" t="str">
            <v/>
          </cell>
          <cell r="B3734" t="str">
            <v/>
          </cell>
          <cell r="D3734" t="str">
            <v/>
          </cell>
          <cell r="F3734">
            <v>0</v>
          </cell>
          <cell r="G3734">
            <v>0</v>
          </cell>
        </row>
        <row r="3735">
          <cell r="A3735" t="str">
            <v/>
          </cell>
          <cell r="B3735" t="str">
            <v/>
          </cell>
          <cell r="D3735" t="str">
            <v/>
          </cell>
          <cell r="F3735">
            <v>0</v>
          </cell>
          <cell r="G3735">
            <v>0</v>
          </cell>
        </row>
        <row r="3736">
          <cell r="A3736" t="str">
            <v/>
          </cell>
          <cell r="B3736" t="str">
            <v/>
          </cell>
          <cell r="D3736" t="str">
            <v/>
          </cell>
          <cell r="F3736">
            <v>0</v>
          </cell>
          <cell r="G3736">
            <v>0</v>
          </cell>
        </row>
        <row r="3737">
          <cell r="F3737" t="str">
            <v>Total A</v>
          </cell>
          <cell r="G3737">
            <v>0</v>
          </cell>
        </row>
        <row r="3738">
          <cell r="A3738" t="str">
            <v>B - MANO DE OBRA</v>
          </cell>
        </row>
        <row r="3739">
          <cell r="A3739" t="str">
            <v/>
          </cell>
          <cell r="B3739" t="str">
            <v/>
          </cell>
          <cell r="D3739" t="str">
            <v/>
          </cell>
          <cell r="F3739">
            <v>0</v>
          </cell>
          <cell r="G3739">
            <v>0</v>
          </cell>
        </row>
        <row r="3740">
          <cell r="A3740" t="str">
            <v/>
          </cell>
          <cell r="B3740" t="str">
            <v/>
          </cell>
          <cell r="D3740" t="str">
            <v/>
          </cell>
          <cell r="F3740">
            <v>0</v>
          </cell>
          <cell r="G3740">
            <v>0</v>
          </cell>
        </row>
        <row r="3741">
          <cell r="A3741" t="str">
            <v/>
          </cell>
          <cell r="B3741" t="str">
            <v/>
          </cell>
          <cell r="D3741" t="str">
            <v/>
          </cell>
          <cell r="F3741">
            <v>0</v>
          </cell>
          <cell r="G3741">
            <v>0</v>
          </cell>
        </row>
        <row r="3742">
          <cell r="A3742" t="str">
            <v/>
          </cell>
          <cell r="B3742" t="str">
            <v/>
          </cell>
          <cell r="D3742" t="str">
            <v/>
          </cell>
          <cell r="F3742">
            <v>0</v>
          </cell>
          <cell r="G3742">
            <v>0</v>
          </cell>
        </row>
        <row r="3743">
          <cell r="A3743" t="str">
            <v/>
          </cell>
          <cell r="B3743" t="str">
            <v/>
          </cell>
          <cell r="D3743" t="str">
            <v/>
          </cell>
          <cell r="F3743">
            <v>0</v>
          </cell>
          <cell r="G3743">
            <v>0</v>
          </cell>
        </row>
        <row r="3744">
          <cell r="A3744" t="str">
            <v/>
          </cell>
          <cell r="B3744" t="str">
            <v/>
          </cell>
          <cell r="D3744" t="str">
            <v/>
          </cell>
          <cell r="F3744">
            <v>0</v>
          </cell>
          <cell r="G3744">
            <v>0</v>
          </cell>
        </row>
        <row r="3745">
          <cell r="A3745" t="str">
            <v/>
          </cell>
          <cell r="B3745" t="str">
            <v/>
          </cell>
          <cell r="D3745" t="str">
            <v/>
          </cell>
          <cell r="F3745">
            <v>0</v>
          </cell>
          <cell r="G3745">
            <v>0</v>
          </cell>
        </row>
        <row r="3746">
          <cell r="A3746" t="str">
            <v/>
          </cell>
          <cell r="B3746" t="str">
            <v/>
          </cell>
          <cell r="D3746" t="str">
            <v/>
          </cell>
          <cell r="F3746">
            <v>0</v>
          </cell>
          <cell r="G3746">
            <v>0</v>
          </cell>
        </row>
        <row r="3747">
          <cell r="F3747" t="str">
            <v>Total B</v>
          </cell>
          <cell r="G3747">
            <v>0</v>
          </cell>
        </row>
        <row r="3748">
          <cell r="A3748" t="str">
            <v>C - EQUIPOS</v>
          </cell>
        </row>
        <row r="3749">
          <cell r="A3749" t="str">
            <v/>
          </cell>
          <cell r="B3749" t="str">
            <v/>
          </cell>
          <cell r="D3749" t="str">
            <v/>
          </cell>
          <cell r="F3749">
            <v>0</v>
          </cell>
          <cell r="G3749">
            <v>0</v>
          </cell>
        </row>
        <row r="3750">
          <cell r="A3750" t="str">
            <v/>
          </cell>
          <cell r="B3750" t="str">
            <v/>
          </cell>
          <cell r="D3750" t="str">
            <v/>
          </cell>
          <cell r="F3750">
            <v>0</v>
          </cell>
          <cell r="G3750">
            <v>0</v>
          </cell>
        </row>
        <row r="3751">
          <cell r="A3751" t="str">
            <v/>
          </cell>
          <cell r="B3751" t="str">
            <v/>
          </cell>
          <cell r="D3751" t="str">
            <v/>
          </cell>
          <cell r="F3751">
            <v>0</v>
          </cell>
          <cell r="G3751">
            <v>0</v>
          </cell>
        </row>
        <row r="3752">
          <cell r="A3752" t="str">
            <v/>
          </cell>
          <cell r="B3752" t="str">
            <v/>
          </cell>
          <cell r="D3752" t="str">
            <v/>
          </cell>
          <cell r="F3752">
            <v>0</v>
          </cell>
          <cell r="G3752">
            <v>0</v>
          </cell>
        </row>
        <row r="3753">
          <cell r="A3753" t="str">
            <v/>
          </cell>
          <cell r="B3753" t="str">
            <v/>
          </cell>
          <cell r="D3753" t="str">
            <v/>
          </cell>
          <cell r="F3753">
            <v>0</v>
          </cell>
          <cell r="G3753">
            <v>0</v>
          </cell>
        </row>
        <row r="3754">
          <cell r="A3754" t="str">
            <v/>
          </cell>
          <cell r="B3754" t="str">
            <v/>
          </cell>
          <cell r="D3754" t="str">
            <v/>
          </cell>
          <cell r="F3754">
            <v>0</v>
          </cell>
          <cell r="G3754">
            <v>0</v>
          </cell>
        </row>
        <row r="3755">
          <cell r="A3755" t="str">
            <v/>
          </cell>
          <cell r="B3755" t="str">
            <v/>
          </cell>
          <cell r="D3755" t="str">
            <v/>
          </cell>
          <cell r="F3755">
            <v>0</v>
          </cell>
          <cell r="G3755">
            <v>0</v>
          </cell>
        </row>
        <row r="3756">
          <cell r="A3756" t="str">
            <v/>
          </cell>
          <cell r="B3756" t="str">
            <v/>
          </cell>
          <cell r="D3756" t="str">
            <v/>
          </cell>
          <cell r="F3756">
            <v>0</v>
          </cell>
          <cell r="G3756">
            <v>0</v>
          </cell>
        </row>
        <row r="3757">
          <cell r="A3757" t="str">
            <v/>
          </cell>
          <cell r="B3757" t="str">
            <v/>
          </cell>
          <cell r="D3757" t="str">
            <v/>
          </cell>
          <cell r="F3757">
            <v>0</v>
          </cell>
          <cell r="G3757">
            <v>0</v>
          </cell>
        </row>
        <row r="3758">
          <cell r="A3758" t="str">
            <v/>
          </cell>
          <cell r="B3758" t="str">
            <v/>
          </cell>
          <cell r="D3758" t="str">
            <v/>
          </cell>
          <cell r="F3758">
            <v>0</v>
          </cell>
          <cell r="G3758">
            <v>0</v>
          </cell>
        </row>
        <row r="3759">
          <cell r="F3759" t="str">
            <v>Total C</v>
          </cell>
          <cell r="G3759">
            <v>0</v>
          </cell>
        </row>
        <row r="3761">
          <cell r="A3761" t="str">
            <v/>
          </cell>
          <cell r="B3761" t="str">
            <v/>
          </cell>
          <cell r="D3761" t="str">
            <v>COSTO NETO</v>
          </cell>
          <cell r="F3761" t="str">
            <v>Total D=A+B+C</v>
          </cell>
          <cell r="G3761">
            <v>0</v>
          </cell>
        </row>
        <row r="3763">
          <cell r="A3763" t="str">
            <v>ANALISIS DE PRECIOS</v>
          </cell>
        </row>
        <row r="3764">
          <cell r="A3764" t="str">
            <v>COMITENTE:</v>
          </cell>
          <cell r="B3764" t="str">
            <v>INSTITUTO PROVINCIAL DE LA VIVIENDA</v>
          </cell>
        </row>
        <row r="3765">
          <cell r="A3765" t="str">
            <v>CONTRATISTA:</v>
          </cell>
          <cell r="B3765">
            <v>0</v>
          </cell>
        </row>
        <row r="3766">
          <cell r="A3766" t="str">
            <v>OBRA:</v>
          </cell>
          <cell r="B3766">
            <v>0</v>
          </cell>
          <cell r="F3766" t="str">
            <v>PRECIOS A:</v>
          </cell>
          <cell r="G3766">
            <v>0</v>
          </cell>
        </row>
        <row r="3767">
          <cell r="A3767" t="str">
            <v>UBICACIÓN:</v>
          </cell>
          <cell r="B3767">
            <v>0</v>
          </cell>
        </row>
        <row r="3768">
          <cell r="A3768" t="str">
            <v>RUBRO:</v>
          </cell>
          <cell r="C3768">
            <v>0</v>
          </cell>
        </row>
        <row r="3769">
          <cell r="A3769" t="str">
            <v>ITEM:</v>
          </cell>
          <cell r="B3769" t="str">
            <v/>
          </cell>
          <cell r="C3769" t="str">
            <v/>
          </cell>
          <cell r="F3769" t="str">
            <v>UNIDAD:</v>
          </cell>
          <cell r="G3769" t="str">
            <v/>
          </cell>
        </row>
        <row r="3771">
          <cell r="A3771" t="str">
            <v>DATOS REDETERMINACION</v>
          </cell>
          <cell r="C3771" t="str">
            <v>DESIGNACION</v>
          </cell>
          <cell r="D3771" t="str">
            <v>U</v>
          </cell>
          <cell r="E3771" t="str">
            <v>Cantidad</v>
          </cell>
          <cell r="F3771" t="str">
            <v>$ Unitarios</v>
          </cell>
          <cell r="G3771" t="str">
            <v>$ Parcial</v>
          </cell>
        </row>
        <row r="3772">
          <cell r="A3772" t="str">
            <v>CÓDIGO</v>
          </cell>
          <cell r="B3772" t="str">
            <v>DESCRIPCIÓN</v>
          </cell>
        </row>
        <row r="3773">
          <cell r="A3773" t="str">
            <v>A - MATERIALES</v>
          </cell>
        </row>
        <row r="3774">
          <cell r="A3774" t="str">
            <v/>
          </cell>
          <cell r="B3774" t="str">
            <v/>
          </cell>
          <cell r="D3774" t="str">
            <v/>
          </cell>
          <cell r="F3774">
            <v>0</v>
          </cell>
          <cell r="G3774">
            <v>0</v>
          </cell>
        </row>
        <row r="3775">
          <cell r="A3775" t="str">
            <v/>
          </cell>
          <cell r="B3775" t="str">
            <v/>
          </cell>
          <cell r="D3775" t="str">
            <v/>
          </cell>
          <cell r="F3775">
            <v>0</v>
          </cell>
          <cell r="G3775">
            <v>0</v>
          </cell>
        </row>
        <row r="3776">
          <cell r="A3776" t="str">
            <v/>
          </cell>
          <cell r="B3776" t="str">
            <v/>
          </cell>
          <cell r="D3776" t="str">
            <v/>
          </cell>
          <cell r="F3776">
            <v>0</v>
          </cell>
          <cell r="G3776">
            <v>0</v>
          </cell>
        </row>
        <row r="3777">
          <cell r="A3777" t="str">
            <v/>
          </cell>
          <cell r="B3777" t="str">
            <v/>
          </cell>
          <cell r="D3777" t="str">
            <v/>
          </cell>
          <cell r="F3777">
            <v>0</v>
          </cell>
          <cell r="G3777">
            <v>0</v>
          </cell>
        </row>
        <row r="3778">
          <cell r="A3778" t="str">
            <v/>
          </cell>
          <cell r="B3778" t="str">
            <v/>
          </cell>
          <cell r="D3778" t="str">
            <v/>
          </cell>
          <cell r="F3778">
            <v>0</v>
          </cell>
          <cell r="G3778">
            <v>0</v>
          </cell>
        </row>
        <row r="3779">
          <cell r="A3779" t="str">
            <v/>
          </cell>
          <cell r="B3779" t="str">
            <v/>
          </cell>
          <cell r="D3779" t="str">
            <v/>
          </cell>
          <cell r="F3779">
            <v>0</v>
          </cell>
          <cell r="G3779">
            <v>0</v>
          </cell>
        </row>
        <row r="3780">
          <cell r="A3780" t="str">
            <v/>
          </cell>
          <cell r="B3780" t="str">
            <v/>
          </cell>
          <cell r="D3780" t="str">
            <v/>
          </cell>
          <cell r="F3780">
            <v>0</v>
          </cell>
          <cell r="G3780">
            <v>0</v>
          </cell>
        </row>
        <row r="3781">
          <cell r="A3781" t="str">
            <v/>
          </cell>
          <cell r="B3781" t="str">
            <v/>
          </cell>
          <cell r="D3781" t="str">
            <v/>
          </cell>
          <cell r="F3781">
            <v>0</v>
          </cell>
          <cell r="G3781">
            <v>0</v>
          </cell>
        </row>
        <row r="3782">
          <cell r="A3782" t="str">
            <v/>
          </cell>
          <cell r="B3782" t="str">
            <v/>
          </cell>
          <cell r="D3782" t="str">
            <v/>
          </cell>
          <cell r="F3782">
            <v>0</v>
          </cell>
          <cell r="G3782">
            <v>0</v>
          </cell>
        </row>
        <row r="3783">
          <cell r="A3783" t="str">
            <v/>
          </cell>
          <cell r="B3783" t="str">
            <v/>
          </cell>
          <cell r="D3783" t="str">
            <v/>
          </cell>
          <cell r="F3783">
            <v>0</v>
          </cell>
          <cell r="G3783">
            <v>0</v>
          </cell>
        </row>
        <row r="3784">
          <cell r="A3784" t="str">
            <v/>
          </cell>
          <cell r="B3784" t="str">
            <v/>
          </cell>
          <cell r="D3784" t="str">
            <v/>
          </cell>
          <cell r="F3784">
            <v>0</v>
          </cell>
          <cell r="G3784">
            <v>0</v>
          </cell>
        </row>
        <row r="3785">
          <cell r="A3785" t="str">
            <v/>
          </cell>
          <cell r="B3785" t="str">
            <v/>
          </cell>
          <cell r="D3785" t="str">
            <v/>
          </cell>
          <cell r="F3785">
            <v>0</v>
          </cell>
          <cell r="G3785">
            <v>0</v>
          </cell>
        </row>
        <row r="3786">
          <cell r="A3786" t="str">
            <v/>
          </cell>
          <cell r="B3786" t="str">
            <v/>
          </cell>
          <cell r="D3786" t="str">
            <v/>
          </cell>
          <cell r="F3786">
            <v>0</v>
          </cell>
          <cell r="G3786">
            <v>0</v>
          </cell>
        </row>
        <row r="3787">
          <cell r="A3787" t="str">
            <v/>
          </cell>
          <cell r="B3787" t="str">
            <v/>
          </cell>
          <cell r="D3787" t="str">
            <v/>
          </cell>
          <cell r="F3787">
            <v>0</v>
          </cell>
          <cell r="G3787">
            <v>0</v>
          </cell>
        </row>
        <row r="3788">
          <cell r="A3788" t="str">
            <v/>
          </cell>
          <cell r="B3788" t="str">
            <v/>
          </cell>
          <cell r="D3788" t="str">
            <v/>
          </cell>
          <cell r="F3788">
            <v>0</v>
          </cell>
          <cell r="G3788">
            <v>0</v>
          </cell>
        </row>
        <row r="3789">
          <cell r="A3789" t="str">
            <v/>
          </cell>
          <cell r="B3789" t="str">
            <v/>
          </cell>
          <cell r="D3789" t="str">
            <v/>
          </cell>
          <cell r="F3789">
            <v>0</v>
          </cell>
          <cell r="G3789">
            <v>0</v>
          </cell>
        </row>
        <row r="3790">
          <cell r="A3790" t="str">
            <v/>
          </cell>
          <cell r="B3790" t="str">
            <v/>
          </cell>
          <cell r="D3790" t="str">
            <v/>
          </cell>
          <cell r="F3790">
            <v>0</v>
          </cell>
          <cell r="G3790">
            <v>0</v>
          </cell>
        </row>
        <row r="3791">
          <cell r="A3791" t="str">
            <v/>
          </cell>
          <cell r="B3791" t="str">
            <v/>
          </cell>
          <cell r="D3791" t="str">
            <v/>
          </cell>
          <cell r="F3791">
            <v>0</v>
          </cell>
          <cell r="G3791">
            <v>0</v>
          </cell>
        </row>
        <row r="3792">
          <cell r="A3792" t="str">
            <v/>
          </cell>
          <cell r="B3792" t="str">
            <v/>
          </cell>
          <cell r="D3792" t="str">
            <v/>
          </cell>
          <cell r="F3792">
            <v>0</v>
          </cell>
          <cell r="G3792">
            <v>0</v>
          </cell>
        </row>
        <row r="3793">
          <cell r="A3793" t="str">
            <v/>
          </cell>
          <cell r="B3793" t="str">
            <v/>
          </cell>
          <cell r="D3793" t="str">
            <v/>
          </cell>
          <cell r="F3793">
            <v>0</v>
          </cell>
          <cell r="G3793">
            <v>0</v>
          </cell>
        </row>
        <row r="3794">
          <cell r="F3794" t="str">
            <v>Total A</v>
          </cell>
          <cell r="G3794">
            <v>0</v>
          </cell>
        </row>
        <row r="3795">
          <cell r="A3795" t="str">
            <v>B - MANO DE OBRA</v>
          </cell>
        </row>
        <row r="3796">
          <cell r="A3796" t="str">
            <v/>
          </cell>
          <cell r="B3796" t="str">
            <v/>
          </cell>
          <cell r="D3796" t="str">
            <v/>
          </cell>
          <cell r="F3796">
            <v>0</v>
          </cell>
          <cell r="G3796">
            <v>0</v>
          </cell>
        </row>
        <row r="3797">
          <cell r="A3797" t="str">
            <v/>
          </cell>
          <cell r="B3797" t="str">
            <v/>
          </cell>
          <cell r="D3797" t="str">
            <v/>
          </cell>
          <cell r="F3797">
            <v>0</v>
          </cell>
          <cell r="G3797">
            <v>0</v>
          </cell>
        </row>
        <row r="3798">
          <cell r="A3798" t="str">
            <v/>
          </cell>
          <cell r="B3798" t="str">
            <v/>
          </cell>
          <cell r="D3798" t="str">
            <v/>
          </cell>
          <cell r="F3798">
            <v>0</v>
          </cell>
          <cell r="G3798">
            <v>0</v>
          </cell>
        </row>
        <row r="3799">
          <cell r="A3799" t="str">
            <v/>
          </cell>
          <cell r="B3799" t="str">
            <v/>
          </cell>
          <cell r="D3799" t="str">
            <v/>
          </cell>
          <cell r="F3799">
            <v>0</v>
          </cell>
          <cell r="G3799">
            <v>0</v>
          </cell>
        </row>
        <row r="3800">
          <cell r="A3800" t="str">
            <v/>
          </cell>
          <cell r="B3800" t="str">
            <v/>
          </cell>
          <cell r="D3800" t="str">
            <v/>
          </cell>
          <cell r="F3800">
            <v>0</v>
          </cell>
          <cell r="G3800">
            <v>0</v>
          </cell>
        </row>
        <row r="3801">
          <cell r="A3801" t="str">
            <v/>
          </cell>
          <cell r="B3801" t="str">
            <v/>
          </cell>
          <cell r="D3801" t="str">
            <v/>
          </cell>
          <cell r="F3801">
            <v>0</v>
          </cell>
          <cell r="G3801">
            <v>0</v>
          </cell>
        </row>
        <row r="3802">
          <cell r="A3802" t="str">
            <v/>
          </cell>
          <cell r="B3802" t="str">
            <v/>
          </cell>
          <cell r="D3802" t="str">
            <v/>
          </cell>
          <cell r="F3802">
            <v>0</v>
          </cell>
          <cell r="G3802">
            <v>0</v>
          </cell>
        </row>
        <row r="3803">
          <cell r="A3803" t="str">
            <v/>
          </cell>
          <cell r="B3803" t="str">
            <v/>
          </cell>
          <cell r="D3803" t="str">
            <v/>
          </cell>
          <cell r="F3803">
            <v>0</v>
          </cell>
          <cell r="G3803">
            <v>0</v>
          </cell>
        </row>
        <row r="3804">
          <cell r="F3804" t="str">
            <v>Total B</v>
          </cell>
          <cell r="G3804">
            <v>0</v>
          </cell>
        </row>
        <row r="3805">
          <cell r="A3805" t="str">
            <v>C - EQUIPOS</v>
          </cell>
        </row>
        <row r="3806">
          <cell r="A3806" t="str">
            <v/>
          </cell>
          <cell r="B3806" t="str">
            <v/>
          </cell>
          <cell r="D3806" t="str">
            <v/>
          </cell>
          <cell r="F3806">
            <v>0</v>
          </cell>
          <cell r="G3806">
            <v>0</v>
          </cell>
        </row>
        <row r="3807">
          <cell r="A3807" t="str">
            <v/>
          </cell>
          <cell r="B3807" t="str">
            <v/>
          </cell>
          <cell r="D3807" t="str">
            <v/>
          </cell>
          <cell r="F3807">
            <v>0</v>
          </cell>
          <cell r="G3807">
            <v>0</v>
          </cell>
        </row>
        <row r="3808">
          <cell r="A3808" t="str">
            <v/>
          </cell>
          <cell r="B3808" t="str">
            <v/>
          </cell>
          <cell r="D3808" t="str">
            <v/>
          </cell>
          <cell r="F3808">
            <v>0</v>
          </cell>
          <cell r="G3808">
            <v>0</v>
          </cell>
        </row>
        <row r="3809">
          <cell r="A3809" t="str">
            <v/>
          </cell>
          <cell r="B3809" t="str">
            <v/>
          </cell>
          <cell r="D3809" t="str">
            <v/>
          </cell>
          <cell r="F3809">
            <v>0</v>
          </cell>
          <cell r="G3809">
            <v>0</v>
          </cell>
        </row>
        <row r="3810">
          <cell r="A3810" t="str">
            <v/>
          </cell>
          <cell r="B3810" t="str">
            <v/>
          </cell>
          <cell r="D3810" t="str">
            <v/>
          </cell>
          <cell r="F3810">
            <v>0</v>
          </cell>
          <cell r="G3810">
            <v>0</v>
          </cell>
        </row>
        <row r="3811">
          <cell r="A3811" t="str">
            <v/>
          </cell>
          <cell r="B3811" t="str">
            <v/>
          </cell>
          <cell r="D3811" t="str">
            <v/>
          </cell>
          <cell r="F3811">
            <v>0</v>
          </cell>
          <cell r="G3811">
            <v>0</v>
          </cell>
        </row>
        <row r="3812">
          <cell r="A3812" t="str">
            <v/>
          </cell>
          <cell r="B3812" t="str">
            <v/>
          </cell>
          <cell r="D3812" t="str">
            <v/>
          </cell>
          <cell r="F3812">
            <v>0</v>
          </cell>
          <cell r="G3812">
            <v>0</v>
          </cell>
        </row>
        <row r="3813">
          <cell r="A3813" t="str">
            <v/>
          </cell>
          <cell r="B3813" t="str">
            <v/>
          </cell>
          <cell r="D3813" t="str">
            <v/>
          </cell>
          <cell r="F3813">
            <v>0</v>
          </cell>
          <cell r="G3813">
            <v>0</v>
          </cell>
        </row>
        <row r="3814">
          <cell r="A3814" t="str">
            <v/>
          </cell>
          <cell r="B3814" t="str">
            <v/>
          </cell>
          <cell r="D3814" t="str">
            <v/>
          </cell>
          <cell r="F3814">
            <v>0</v>
          </cell>
          <cell r="G3814">
            <v>0</v>
          </cell>
        </row>
        <row r="3815">
          <cell r="A3815" t="str">
            <v/>
          </cell>
          <cell r="B3815" t="str">
            <v/>
          </cell>
          <cell r="D3815" t="str">
            <v/>
          </cell>
          <cell r="F3815">
            <v>0</v>
          </cell>
          <cell r="G3815">
            <v>0</v>
          </cell>
        </row>
        <row r="3816">
          <cell r="F3816" t="str">
            <v>Total C</v>
          </cell>
          <cell r="G3816">
            <v>0</v>
          </cell>
        </row>
        <row r="3818">
          <cell r="A3818" t="str">
            <v/>
          </cell>
          <cell r="B3818" t="str">
            <v/>
          </cell>
          <cell r="D3818" t="str">
            <v>COSTO NETO</v>
          </cell>
          <cell r="F3818" t="str">
            <v>Total D=A+B+C</v>
          </cell>
          <cell r="G3818">
            <v>0</v>
          </cell>
        </row>
        <row r="3820">
          <cell r="A3820" t="str">
            <v>ANALISIS DE PRECIOS</v>
          </cell>
        </row>
        <row r="3821">
          <cell r="A3821" t="str">
            <v>COMITENTE:</v>
          </cell>
          <cell r="B3821" t="str">
            <v>INSTITUTO PROVINCIAL DE LA VIVIENDA</v>
          </cell>
        </row>
        <row r="3822">
          <cell r="A3822" t="str">
            <v>CONTRATISTA:</v>
          </cell>
          <cell r="B3822">
            <v>0</v>
          </cell>
        </row>
        <row r="3823">
          <cell r="A3823" t="str">
            <v>OBRA:</v>
          </cell>
          <cell r="B3823">
            <v>0</v>
          </cell>
          <cell r="F3823" t="str">
            <v>PRECIOS A:</v>
          </cell>
          <cell r="G3823">
            <v>0</v>
          </cell>
        </row>
        <row r="3824">
          <cell r="A3824" t="str">
            <v>UBICACIÓN:</v>
          </cell>
          <cell r="B3824">
            <v>0</v>
          </cell>
        </row>
        <row r="3825">
          <cell r="A3825" t="str">
            <v>RUBRO:</v>
          </cell>
          <cell r="C3825">
            <v>0</v>
          </cell>
        </row>
        <row r="3826">
          <cell r="A3826" t="str">
            <v>ITEM:</v>
          </cell>
          <cell r="B3826" t="str">
            <v/>
          </cell>
          <cell r="C3826" t="str">
            <v/>
          </cell>
          <cell r="F3826" t="str">
            <v>UNIDAD:</v>
          </cell>
          <cell r="G3826" t="str">
            <v/>
          </cell>
        </row>
        <row r="3828">
          <cell r="A3828" t="str">
            <v>DATOS REDETERMINACION</v>
          </cell>
          <cell r="C3828" t="str">
            <v>DESIGNACION</v>
          </cell>
          <cell r="D3828" t="str">
            <v>U</v>
          </cell>
          <cell r="E3828" t="str">
            <v>Cantidad</v>
          </cell>
          <cell r="F3828" t="str">
            <v>$ Unitarios</v>
          </cell>
          <cell r="G3828" t="str">
            <v>$ Parcial</v>
          </cell>
        </row>
        <row r="3829">
          <cell r="A3829" t="str">
            <v>CÓDIGO</v>
          </cell>
          <cell r="B3829" t="str">
            <v>DESCRIPCIÓN</v>
          </cell>
        </row>
        <row r="3830">
          <cell r="A3830" t="str">
            <v>A - MATERIALES</v>
          </cell>
        </row>
        <row r="3831">
          <cell r="A3831" t="str">
            <v/>
          </cell>
          <cell r="B3831" t="str">
            <v/>
          </cell>
          <cell r="D3831" t="str">
            <v/>
          </cell>
          <cell r="F3831">
            <v>0</v>
          </cell>
          <cell r="G3831">
            <v>0</v>
          </cell>
        </row>
        <row r="3832">
          <cell r="A3832" t="str">
            <v/>
          </cell>
          <cell r="B3832" t="str">
            <v/>
          </cell>
          <cell r="D3832" t="str">
            <v/>
          </cell>
          <cell r="F3832">
            <v>0</v>
          </cell>
          <cell r="G3832">
            <v>0</v>
          </cell>
        </row>
        <row r="3833">
          <cell r="A3833" t="str">
            <v/>
          </cell>
          <cell r="B3833" t="str">
            <v/>
          </cell>
          <cell r="D3833" t="str">
            <v/>
          </cell>
          <cell r="F3833">
            <v>0</v>
          </cell>
          <cell r="G3833">
            <v>0</v>
          </cell>
        </row>
        <row r="3834">
          <cell r="A3834" t="str">
            <v/>
          </cell>
          <cell r="B3834" t="str">
            <v/>
          </cell>
          <cell r="D3834" t="str">
            <v/>
          </cell>
          <cell r="F3834">
            <v>0</v>
          </cell>
          <cell r="G3834">
            <v>0</v>
          </cell>
        </row>
        <row r="3835">
          <cell r="A3835" t="str">
            <v/>
          </cell>
          <cell r="B3835" t="str">
            <v/>
          </cell>
          <cell r="D3835" t="str">
            <v/>
          </cell>
          <cell r="F3835">
            <v>0</v>
          </cell>
          <cell r="G3835">
            <v>0</v>
          </cell>
        </row>
        <row r="3836">
          <cell r="A3836" t="str">
            <v/>
          </cell>
          <cell r="B3836" t="str">
            <v/>
          </cell>
          <cell r="D3836" t="str">
            <v/>
          </cell>
          <cell r="F3836">
            <v>0</v>
          </cell>
          <cell r="G3836">
            <v>0</v>
          </cell>
        </row>
        <row r="3837">
          <cell r="A3837" t="str">
            <v/>
          </cell>
          <cell r="B3837" t="str">
            <v/>
          </cell>
          <cell r="D3837" t="str">
            <v/>
          </cell>
          <cell r="F3837">
            <v>0</v>
          </cell>
          <cell r="G3837">
            <v>0</v>
          </cell>
        </row>
        <row r="3838">
          <cell r="A3838" t="str">
            <v/>
          </cell>
          <cell r="B3838" t="str">
            <v/>
          </cell>
          <cell r="D3838" t="str">
            <v/>
          </cell>
          <cell r="F3838">
            <v>0</v>
          </cell>
          <cell r="G3838">
            <v>0</v>
          </cell>
        </row>
        <row r="3839">
          <cell r="A3839" t="str">
            <v/>
          </cell>
          <cell r="B3839" t="str">
            <v/>
          </cell>
          <cell r="D3839" t="str">
            <v/>
          </cell>
          <cell r="F3839">
            <v>0</v>
          </cell>
          <cell r="G3839">
            <v>0</v>
          </cell>
        </row>
        <row r="3840">
          <cell r="A3840" t="str">
            <v/>
          </cell>
          <cell r="B3840" t="str">
            <v/>
          </cell>
          <cell r="D3840" t="str">
            <v/>
          </cell>
          <cell r="F3840">
            <v>0</v>
          </cell>
          <cell r="G3840">
            <v>0</v>
          </cell>
        </row>
        <row r="3841">
          <cell r="A3841" t="str">
            <v/>
          </cell>
          <cell r="B3841" t="str">
            <v/>
          </cell>
          <cell r="D3841" t="str">
            <v/>
          </cell>
          <cell r="F3841">
            <v>0</v>
          </cell>
          <cell r="G3841">
            <v>0</v>
          </cell>
        </row>
        <row r="3842">
          <cell r="A3842" t="str">
            <v/>
          </cell>
          <cell r="B3842" t="str">
            <v/>
          </cell>
          <cell r="D3842" t="str">
            <v/>
          </cell>
          <cell r="F3842">
            <v>0</v>
          </cell>
          <cell r="G3842">
            <v>0</v>
          </cell>
        </row>
        <row r="3843">
          <cell r="A3843" t="str">
            <v/>
          </cell>
          <cell r="B3843" t="str">
            <v/>
          </cell>
          <cell r="D3843" t="str">
            <v/>
          </cell>
          <cell r="F3843">
            <v>0</v>
          </cell>
          <cell r="G3843">
            <v>0</v>
          </cell>
        </row>
        <row r="3844">
          <cell r="A3844" t="str">
            <v/>
          </cell>
          <cell r="B3844" t="str">
            <v/>
          </cell>
          <cell r="D3844" t="str">
            <v/>
          </cell>
          <cell r="F3844">
            <v>0</v>
          </cell>
          <cell r="G3844">
            <v>0</v>
          </cell>
        </row>
        <row r="3845">
          <cell r="A3845" t="str">
            <v/>
          </cell>
          <cell r="B3845" t="str">
            <v/>
          </cell>
          <cell r="D3845" t="str">
            <v/>
          </cell>
          <cell r="F3845">
            <v>0</v>
          </cell>
          <cell r="G3845">
            <v>0</v>
          </cell>
        </row>
        <row r="3846">
          <cell r="A3846" t="str">
            <v/>
          </cell>
          <cell r="B3846" t="str">
            <v/>
          </cell>
          <cell r="D3846" t="str">
            <v/>
          </cell>
          <cell r="F3846">
            <v>0</v>
          </cell>
          <cell r="G3846">
            <v>0</v>
          </cell>
        </row>
        <row r="3847">
          <cell r="A3847" t="str">
            <v/>
          </cell>
          <cell r="B3847" t="str">
            <v/>
          </cell>
          <cell r="D3847" t="str">
            <v/>
          </cell>
          <cell r="F3847">
            <v>0</v>
          </cell>
          <cell r="G3847">
            <v>0</v>
          </cell>
        </row>
        <row r="3848">
          <cell r="A3848" t="str">
            <v/>
          </cell>
          <cell r="B3848" t="str">
            <v/>
          </cell>
          <cell r="D3848" t="str">
            <v/>
          </cell>
          <cell r="F3848">
            <v>0</v>
          </cell>
          <cell r="G3848">
            <v>0</v>
          </cell>
        </row>
        <row r="3849">
          <cell r="A3849" t="str">
            <v/>
          </cell>
          <cell r="B3849" t="str">
            <v/>
          </cell>
          <cell r="D3849" t="str">
            <v/>
          </cell>
          <cell r="F3849">
            <v>0</v>
          </cell>
          <cell r="G3849">
            <v>0</v>
          </cell>
        </row>
        <row r="3850">
          <cell r="A3850" t="str">
            <v/>
          </cell>
          <cell r="B3850" t="str">
            <v/>
          </cell>
          <cell r="D3850" t="str">
            <v/>
          </cell>
          <cell r="F3850">
            <v>0</v>
          </cell>
          <cell r="G3850">
            <v>0</v>
          </cell>
        </row>
        <row r="3851">
          <cell r="F3851" t="str">
            <v>Total A</v>
          </cell>
          <cell r="G3851">
            <v>0</v>
          </cell>
        </row>
        <row r="3852">
          <cell r="A3852" t="str">
            <v>B - MANO DE OBRA</v>
          </cell>
        </row>
        <row r="3853">
          <cell r="A3853" t="str">
            <v/>
          </cell>
          <cell r="B3853" t="str">
            <v/>
          </cell>
          <cell r="D3853" t="str">
            <v/>
          </cell>
          <cell r="F3853">
            <v>0</v>
          </cell>
          <cell r="G3853">
            <v>0</v>
          </cell>
        </row>
        <row r="3854">
          <cell r="A3854" t="str">
            <v/>
          </cell>
          <cell r="B3854" t="str">
            <v/>
          </cell>
          <cell r="D3854" t="str">
            <v/>
          </cell>
          <cell r="F3854">
            <v>0</v>
          </cell>
          <cell r="G3854">
            <v>0</v>
          </cell>
        </row>
        <row r="3855">
          <cell r="A3855" t="str">
            <v/>
          </cell>
          <cell r="B3855" t="str">
            <v/>
          </cell>
          <cell r="D3855" t="str">
            <v/>
          </cell>
          <cell r="F3855">
            <v>0</v>
          </cell>
          <cell r="G3855">
            <v>0</v>
          </cell>
        </row>
        <row r="3856">
          <cell r="A3856" t="str">
            <v/>
          </cell>
          <cell r="B3856" t="str">
            <v/>
          </cell>
          <cell r="D3856" t="str">
            <v/>
          </cell>
          <cell r="F3856">
            <v>0</v>
          </cell>
          <cell r="G3856">
            <v>0</v>
          </cell>
        </row>
        <row r="3857">
          <cell r="A3857" t="str">
            <v/>
          </cell>
          <cell r="B3857" t="str">
            <v/>
          </cell>
          <cell r="D3857" t="str">
            <v/>
          </cell>
          <cell r="F3857">
            <v>0</v>
          </cell>
          <cell r="G3857">
            <v>0</v>
          </cell>
        </row>
        <row r="3858">
          <cell r="A3858" t="str">
            <v/>
          </cell>
          <cell r="B3858" t="str">
            <v/>
          </cell>
          <cell r="D3858" t="str">
            <v/>
          </cell>
          <cell r="F3858">
            <v>0</v>
          </cell>
          <cell r="G3858">
            <v>0</v>
          </cell>
        </row>
        <row r="3859">
          <cell r="A3859" t="str">
            <v/>
          </cell>
          <cell r="B3859" t="str">
            <v/>
          </cell>
          <cell r="D3859" t="str">
            <v/>
          </cell>
          <cell r="F3859">
            <v>0</v>
          </cell>
          <cell r="G3859">
            <v>0</v>
          </cell>
        </row>
        <row r="3860">
          <cell r="A3860" t="str">
            <v/>
          </cell>
          <cell r="B3860" t="str">
            <v/>
          </cell>
          <cell r="D3860" t="str">
            <v/>
          </cell>
          <cell r="F3860">
            <v>0</v>
          </cell>
          <cell r="G3860">
            <v>0</v>
          </cell>
        </row>
        <row r="3861">
          <cell r="F3861" t="str">
            <v>Total B</v>
          </cell>
          <cell r="G3861">
            <v>0</v>
          </cell>
        </row>
        <row r="3862">
          <cell r="A3862" t="str">
            <v>C - EQUIPOS</v>
          </cell>
        </row>
        <row r="3863">
          <cell r="A3863" t="str">
            <v/>
          </cell>
          <cell r="B3863" t="str">
            <v/>
          </cell>
          <cell r="D3863" t="str">
            <v/>
          </cell>
          <cell r="F3863">
            <v>0</v>
          </cell>
          <cell r="G3863">
            <v>0</v>
          </cell>
        </row>
        <row r="3864">
          <cell r="A3864" t="str">
            <v/>
          </cell>
          <cell r="B3864" t="str">
            <v/>
          </cell>
          <cell r="D3864" t="str">
            <v/>
          </cell>
          <cell r="F3864">
            <v>0</v>
          </cell>
          <cell r="G3864">
            <v>0</v>
          </cell>
        </row>
        <row r="3865">
          <cell r="A3865" t="str">
            <v/>
          </cell>
          <cell r="B3865" t="str">
            <v/>
          </cell>
          <cell r="D3865" t="str">
            <v/>
          </cell>
          <cell r="F3865">
            <v>0</v>
          </cell>
          <cell r="G3865">
            <v>0</v>
          </cell>
        </row>
        <row r="3866">
          <cell r="A3866" t="str">
            <v/>
          </cell>
          <cell r="B3866" t="str">
            <v/>
          </cell>
          <cell r="D3866" t="str">
            <v/>
          </cell>
          <cell r="F3866">
            <v>0</v>
          </cell>
          <cell r="G3866">
            <v>0</v>
          </cell>
        </row>
        <row r="3867">
          <cell r="A3867" t="str">
            <v/>
          </cell>
          <cell r="B3867" t="str">
            <v/>
          </cell>
          <cell r="D3867" t="str">
            <v/>
          </cell>
          <cell r="F3867">
            <v>0</v>
          </cell>
          <cell r="G3867">
            <v>0</v>
          </cell>
        </row>
        <row r="3868">
          <cell r="A3868" t="str">
            <v/>
          </cell>
          <cell r="B3868" t="str">
            <v/>
          </cell>
          <cell r="D3868" t="str">
            <v/>
          </cell>
          <cell r="F3868">
            <v>0</v>
          </cell>
          <cell r="G3868">
            <v>0</v>
          </cell>
        </row>
        <row r="3869">
          <cell r="A3869" t="str">
            <v/>
          </cell>
          <cell r="B3869" t="str">
            <v/>
          </cell>
          <cell r="D3869" t="str">
            <v/>
          </cell>
          <cell r="F3869">
            <v>0</v>
          </cell>
          <cell r="G3869">
            <v>0</v>
          </cell>
        </row>
        <row r="3870">
          <cell r="A3870" t="str">
            <v/>
          </cell>
          <cell r="B3870" t="str">
            <v/>
          </cell>
          <cell r="D3870" t="str">
            <v/>
          </cell>
          <cell r="F3870">
            <v>0</v>
          </cell>
          <cell r="G3870">
            <v>0</v>
          </cell>
        </row>
        <row r="3871">
          <cell r="A3871" t="str">
            <v/>
          </cell>
          <cell r="B3871" t="str">
            <v/>
          </cell>
          <cell r="D3871" t="str">
            <v/>
          </cell>
          <cell r="F3871">
            <v>0</v>
          </cell>
          <cell r="G3871">
            <v>0</v>
          </cell>
        </row>
        <row r="3872">
          <cell r="A3872" t="str">
            <v/>
          </cell>
          <cell r="B3872" t="str">
            <v/>
          </cell>
          <cell r="D3872" t="str">
            <v/>
          </cell>
          <cell r="F3872">
            <v>0</v>
          </cell>
          <cell r="G3872">
            <v>0</v>
          </cell>
        </row>
        <row r="3873">
          <cell r="F3873" t="str">
            <v>Total C</v>
          </cell>
          <cell r="G3873">
            <v>0</v>
          </cell>
        </row>
        <row r="3875">
          <cell r="A3875" t="str">
            <v/>
          </cell>
          <cell r="B3875" t="str">
            <v/>
          </cell>
          <cell r="D3875" t="str">
            <v>COSTO NETO</v>
          </cell>
          <cell r="F3875" t="str">
            <v>Total D=A+B+C</v>
          </cell>
          <cell r="G3875">
            <v>0</v>
          </cell>
        </row>
        <row r="3877">
          <cell r="A3877" t="str">
            <v>ANALISIS DE PRECIOS</v>
          </cell>
        </row>
        <row r="3878">
          <cell r="A3878" t="str">
            <v>COMITENTE:</v>
          </cell>
          <cell r="B3878" t="str">
            <v>INSTITUTO PROVINCIAL DE LA VIVIENDA</v>
          </cell>
        </row>
        <row r="3879">
          <cell r="A3879" t="str">
            <v>CONTRATISTA:</v>
          </cell>
          <cell r="B3879">
            <v>0</v>
          </cell>
        </row>
        <row r="3880">
          <cell r="A3880" t="str">
            <v>OBRA:</v>
          </cell>
          <cell r="B3880">
            <v>0</v>
          </cell>
          <cell r="F3880" t="str">
            <v>PRECIOS A:</v>
          </cell>
          <cell r="G3880">
            <v>0</v>
          </cell>
        </row>
        <row r="3881">
          <cell r="A3881" t="str">
            <v>UBICACIÓN:</v>
          </cell>
          <cell r="B3881">
            <v>0</v>
          </cell>
        </row>
        <row r="3882">
          <cell r="A3882" t="str">
            <v>RUBRO:</v>
          </cell>
          <cell r="C3882">
            <v>0</v>
          </cell>
        </row>
        <row r="3883">
          <cell r="A3883" t="str">
            <v>ITEM:</v>
          </cell>
          <cell r="B3883" t="str">
            <v/>
          </cell>
          <cell r="C3883" t="str">
            <v/>
          </cell>
          <cell r="F3883" t="str">
            <v>UNIDAD:</v>
          </cell>
          <cell r="G3883" t="str">
            <v/>
          </cell>
        </row>
        <row r="3885">
          <cell r="A3885" t="str">
            <v>DATOS REDETERMINACION</v>
          </cell>
          <cell r="C3885" t="str">
            <v>DESIGNACION</v>
          </cell>
          <cell r="D3885" t="str">
            <v>U</v>
          </cell>
          <cell r="E3885" t="str">
            <v>Cantidad</v>
          </cell>
          <cell r="F3885" t="str">
            <v>$ Unitarios</v>
          </cell>
          <cell r="G3885" t="str">
            <v>$ Parcial</v>
          </cell>
        </row>
        <row r="3886">
          <cell r="A3886" t="str">
            <v>CÓDIGO</v>
          </cell>
          <cell r="B3886" t="str">
            <v>DESCRIPCIÓN</v>
          </cell>
        </row>
        <row r="3887">
          <cell r="A3887" t="str">
            <v>A - MATERIALES</v>
          </cell>
        </row>
        <row r="3888">
          <cell r="A3888" t="str">
            <v/>
          </cell>
          <cell r="B3888" t="str">
            <v/>
          </cell>
          <cell r="D3888" t="str">
            <v/>
          </cell>
          <cell r="F3888">
            <v>0</v>
          </cell>
          <cell r="G3888">
            <v>0</v>
          </cell>
        </row>
        <row r="3889">
          <cell r="A3889" t="str">
            <v/>
          </cell>
          <cell r="B3889" t="str">
            <v/>
          </cell>
          <cell r="D3889" t="str">
            <v/>
          </cell>
          <cell r="F3889">
            <v>0</v>
          </cell>
          <cell r="G3889">
            <v>0</v>
          </cell>
        </row>
        <row r="3890">
          <cell r="A3890" t="str">
            <v/>
          </cell>
          <cell r="B3890" t="str">
            <v/>
          </cell>
          <cell r="D3890" t="str">
            <v/>
          </cell>
          <cell r="F3890">
            <v>0</v>
          </cell>
          <cell r="G3890">
            <v>0</v>
          </cell>
        </row>
        <row r="3891">
          <cell r="A3891" t="str">
            <v/>
          </cell>
          <cell r="B3891" t="str">
            <v/>
          </cell>
          <cell r="D3891" t="str">
            <v/>
          </cell>
          <cell r="F3891">
            <v>0</v>
          </cell>
          <cell r="G3891">
            <v>0</v>
          </cell>
        </row>
        <row r="3892">
          <cell r="A3892" t="str">
            <v/>
          </cell>
          <cell r="B3892" t="str">
            <v/>
          </cell>
          <cell r="D3892" t="str">
            <v/>
          </cell>
          <cell r="F3892">
            <v>0</v>
          </cell>
          <cell r="G3892">
            <v>0</v>
          </cell>
        </row>
        <row r="3893">
          <cell r="A3893" t="str">
            <v/>
          </cell>
          <cell r="B3893" t="str">
            <v/>
          </cell>
          <cell r="D3893" t="str">
            <v/>
          </cell>
          <cell r="F3893">
            <v>0</v>
          </cell>
          <cell r="G3893">
            <v>0</v>
          </cell>
        </row>
        <row r="3894">
          <cell r="A3894" t="str">
            <v/>
          </cell>
          <cell r="B3894" t="str">
            <v/>
          </cell>
          <cell r="D3894" t="str">
            <v/>
          </cell>
          <cell r="F3894">
            <v>0</v>
          </cell>
          <cell r="G3894">
            <v>0</v>
          </cell>
        </row>
        <row r="3895">
          <cell r="A3895" t="str">
            <v/>
          </cell>
          <cell r="B3895" t="str">
            <v/>
          </cell>
          <cell r="D3895" t="str">
            <v/>
          </cell>
          <cell r="F3895">
            <v>0</v>
          </cell>
          <cell r="G3895">
            <v>0</v>
          </cell>
        </row>
        <row r="3896">
          <cell r="A3896" t="str">
            <v/>
          </cell>
          <cell r="B3896" t="str">
            <v/>
          </cell>
          <cell r="D3896" t="str">
            <v/>
          </cell>
          <cell r="F3896">
            <v>0</v>
          </cell>
          <cell r="G3896">
            <v>0</v>
          </cell>
        </row>
        <row r="3897">
          <cell r="A3897" t="str">
            <v/>
          </cell>
          <cell r="B3897" t="str">
            <v/>
          </cell>
          <cell r="D3897" t="str">
            <v/>
          </cell>
          <cell r="F3897">
            <v>0</v>
          </cell>
          <cell r="G3897">
            <v>0</v>
          </cell>
        </row>
        <row r="3898">
          <cell r="A3898" t="str">
            <v/>
          </cell>
          <cell r="B3898" t="str">
            <v/>
          </cell>
          <cell r="D3898" t="str">
            <v/>
          </cell>
          <cell r="F3898">
            <v>0</v>
          </cell>
          <cell r="G3898">
            <v>0</v>
          </cell>
        </row>
        <row r="3899">
          <cell r="A3899" t="str">
            <v/>
          </cell>
          <cell r="B3899" t="str">
            <v/>
          </cell>
          <cell r="D3899" t="str">
            <v/>
          </cell>
          <cell r="F3899">
            <v>0</v>
          </cell>
          <cell r="G3899">
            <v>0</v>
          </cell>
        </row>
        <row r="3900">
          <cell r="A3900" t="str">
            <v/>
          </cell>
          <cell r="B3900" t="str">
            <v/>
          </cell>
          <cell r="D3900" t="str">
            <v/>
          </cell>
          <cell r="F3900">
            <v>0</v>
          </cell>
          <cell r="G3900">
            <v>0</v>
          </cell>
        </row>
        <row r="3901">
          <cell r="A3901" t="str">
            <v/>
          </cell>
          <cell r="B3901" t="str">
            <v/>
          </cell>
          <cell r="D3901" t="str">
            <v/>
          </cell>
          <cell r="F3901">
            <v>0</v>
          </cell>
          <cell r="G3901">
            <v>0</v>
          </cell>
        </row>
        <row r="3902">
          <cell r="A3902" t="str">
            <v/>
          </cell>
          <cell r="B3902" t="str">
            <v/>
          </cell>
          <cell r="D3902" t="str">
            <v/>
          </cell>
          <cell r="F3902">
            <v>0</v>
          </cell>
          <cell r="G3902">
            <v>0</v>
          </cell>
        </row>
        <row r="3903">
          <cell r="A3903" t="str">
            <v/>
          </cell>
          <cell r="B3903" t="str">
            <v/>
          </cell>
          <cell r="D3903" t="str">
            <v/>
          </cell>
          <cell r="F3903">
            <v>0</v>
          </cell>
          <cell r="G3903">
            <v>0</v>
          </cell>
        </row>
        <row r="3904">
          <cell r="A3904" t="str">
            <v/>
          </cell>
          <cell r="B3904" t="str">
            <v/>
          </cell>
          <cell r="D3904" t="str">
            <v/>
          </cell>
          <cell r="F3904">
            <v>0</v>
          </cell>
          <cell r="G3904">
            <v>0</v>
          </cell>
        </row>
        <row r="3905">
          <cell r="A3905" t="str">
            <v/>
          </cell>
          <cell r="B3905" t="str">
            <v/>
          </cell>
          <cell r="D3905" t="str">
            <v/>
          </cell>
          <cell r="F3905">
            <v>0</v>
          </cell>
          <cell r="G3905">
            <v>0</v>
          </cell>
        </row>
        <row r="3906">
          <cell r="A3906" t="str">
            <v/>
          </cell>
          <cell r="B3906" t="str">
            <v/>
          </cell>
          <cell r="D3906" t="str">
            <v/>
          </cell>
          <cell r="F3906">
            <v>0</v>
          </cell>
          <cell r="G3906">
            <v>0</v>
          </cell>
        </row>
        <row r="3907">
          <cell r="A3907" t="str">
            <v/>
          </cell>
          <cell r="B3907" t="str">
            <v/>
          </cell>
          <cell r="D3907" t="str">
            <v/>
          </cell>
          <cell r="F3907">
            <v>0</v>
          </cell>
          <cell r="G3907">
            <v>0</v>
          </cell>
        </row>
        <row r="3908">
          <cell r="F3908" t="str">
            <v>Total A</v>
          </cell>
          <cell r="G3908">
            <v>0</v>
          </cell>
        </row>
        <row r="3909">
          <cell r="A3909" t="str">
            <v>B - MANO DE OBRA</v>
          </cell>
        </row>
        <row r="3910">
          <cell r="A3910" t="str">
            <v/>
          </cell>
          <cell r="B3910" t="str">
            <v/>
          </cell>
          <cell r="D3910" t="str">
            <v/>
          </cell>
          <cell r="F3910">
            <v>0</v>
          </cell>
          <cell r="G3910">
            <v>0</v>
          </cell>
        </row>
        <row r="3911">
          <cell r="A3911" t="str">
            <v/>
          </cell>
          <cell r="B3911" t="str">
            <v/>
          </cell>
          <cell r="D3911" t="str">
            <v/>
          </cell>
          <cell r="F3911">
            <v>0</v>
          </cell>
          <cell r="G3911">
            <v>0</v>
          </cell>
        </row>
        <row r="3912">
          <cell r="A3912" t="str">
            <v/>
          </cell>
          <cell r="B3912" t="str">
            <v/>
          </cell>
          <cell r="D3912" t="str">
            <v/>
          </cell>
          <cell r="F3912">
            <v>0</v>
          </cell>
          <cell r="G3912">
            <v>0</v>
          </cell>
        </row>
        <row r="3913">
          <cell r="A3913" t="str">
            <v/>
          </cell>
          <cell r="B3913" t="str">
            <v/>
          </cell>
          <cell r="D3913" t="str">
            <v/>
          </cell>
          <cell r="F3913">
            <v>0</v>
          </cell>
          <cell r="G3913">
            <v>0</v>
          </cell>
        </row>
        <row r="3914">
          <cell r="A3914" t="str">
            <v/>
          </cell>
          <cell r="B3914" t="str">
            <v/>
          </cell>
          <cell r="D3914" t="str">
            <v/>
          </cell>
          <cell r="F3914">
            <v>0</v>
          </cell>
          <cell r="G3914">
            <v>0</v>
          </cell>
        </row>
        <row r="3915">
          <cell r="A3915" t="str">
            <v/>
          </cell>
          <cell r="B3915" t="str">
            <v/>
          </cell>
          <cell r="D3915" t="str">
            <v/>
          </cell>
          <cell r="F3915">
            <v>0</v>
          </cell>
          <cell r="G3915">
            <v>0</v>
          </cell>
        </row>
        <row r="3916">
          <cell r="A3916" t="str">
            <v/>
          </cell>
          <cell r="B3916" t="str">
            <v/>
          </cell>
          <cell r="D3916" t="str">
            <v/>
          </cell>
          <cell r="F3916">
            <v>0</v>
          </cell>
          <cell r="G3916">
            <v>0</v>
          </cell>
        </row>
        <row r="3917">
          <cell r="A3917" t="str">
            <v/>
          </cell>
          <cell r="B3917" t="str">
            <v/>
          </cell>
          <cell r="D3917" t="str">
            <v/>
          </cell>
          <cell r="F3917">
            <v>0</v>
          </cell>
          <cell r="G3917">
            <v>0</v>
          </cell>
        </row>
        <row r="3918">
          <cell r="F3918" t="str">
            <v>Total B</v>
          </cell>
          <cell r="G3918">
            <v>0</v>
          </cell>
        </row>
        <row r="3919">
          <cell r="A3919" t="str">
            <v>C - EQUIPOS</v>
          </cell>
        </row>
        <row r="3920">
          <cell r="A3920" t="str">
            <v/>
          </cell>
          <cell r="B3920" t="str">
            <v/>
          </cell>
          <cell r="D3920" t="str">
            <v/>
          </cell>
          <cell r="F3920">
            <v>0</v>
          </cell>
          <cell r="G3920">
            <v>0</v>
          </cell>
        </row>
        <row r="3921">
          <cell r="A3921" t="str">
            <v/>
          </cell>
          <cell r="B3921" t="str">
            <v/>
          </cell>
          <cell r="D3921" t="str">
            <v/>
          </cell>
          <cell r="F3921">
            <v>0</v>
          </cell>
          <cell r="G3921">
            <v>0</v>
          </cell>
        </row>
        <row r="3922">
          <cell r="A3922" t="str">
            <v/>
          </cell>
          <cell r="B3922" t="str">
            <v/>
          </cell>
          <cell r="D3922" t="str">
            <v/>
          </cell>
          <cell r="F3922">
            <v>0</v>
          </cell>
          <cell r="G3922">
            <v>0</v>
          </cell>
        </row>
        <row r="3923">
          <cell r="A3923" t="str">
            <v/>
          </cell>
          <cell r="B3923" t="str">
            <v/>
          </cell>
          <cell r="D3923" t="str">
            <v/>
          </cell>
          <cell r="F3923">
            <v>0</v>
          </cell>
          <cell r="G3923">
            <v>0</v>
          </cell>
        </row>
        <row r="3924">
          <cell r="A3924" t="str">
            <v/>
          </cell>
          <cell r="B3924" t="str">
            <v/>
          </cell>
          <cell r="D3924" t="str">
            <v/>
          </cell>
          <cell r="F3924">
            <v>0</v>
          </cell>
          <cell r="G3924">
            <v>0</v>
          </cell>
        </row>
        <row r="3925">
          <cell r="A3925" t="str">
            <v/>
          </cell>
          <cell r="B3925" t="str">
            <v/>
          </cell>
          <cell r="D3925" t="str">
            <v/>
          </cell>
          <cell r="F3925">
            <v>0</v>
          </cell>
          <cell r="G3925">
            <v>0</v>
          </cell>
        </row>
        <row r="3926">
          <cell r="A3926" t="str">
            <v/>
          </cell>
          <cell r="B3926" t="str">
            <v/>
          </cell>
          <cell r="D3926" t="str">
            <v/>
          </cell>
          <cell r="F3926">
            <v>0</v>
          </cell>
          <cell r="G3926">
            <v>0</v>
          </cell>
        </row>
        <row r="3927">
          <cell r="A3927" t="str">
            <v/>
          </cell>
          <cell r="B3927" t="str">
            <v/>
          </cell>
          <cell r="D3927" t="str">
            <v/>
          </cell>
          <cell r="F3927">
            <v>0</v>
          </cell>
          <cell r="G3927">
            <v>0</v>
          </cell>
        </row>
        <row r="3928">
          <cell r="A3928" t="str">
            <v/>
          </cell>
          <cell r="B3928" t="str">
            <v/>
          </cell>
          <cell r="D3928" t="str">
            <v/>
          </cell>
          <cell r="F3928">
            <v>0</v>
          </cell>
          <cell r="G3928">
            <v>0</v>
          </cell>
        </row>
        <row r="3929">
          <cell r="A3929" t="str">
            <v/>
          </cell>
          <cell r="B3929" t="str">
            <v/>
          </cell>
          <cell r="D3929" t="str">
            <v/>
          </cell>
          <cell r="F3929">
            <v>0</v>
          </cell>
          <cell r="G3929">
            <v>0</v>
          </cell>
        </row>
        <row r="3930">
          <cell r="F3930" t="str">
            <v>Total C</v>
          </cell>
          <cell r="G3930">
            <v>0</v>
          </cell>
        </row>
        <row r="3932">
          <cell r="A3932" t="str">
            <v/>
          </cell>
          <cell r="B3932" t="str">
            <v/>
          </cell>
          <cell r="D3932" t="str">
            <v>COSTO NETO</v>
          </cell>
          <cell r="F3932" t="str">
            <v>Total D=A+B+C</v>
          </cell>
          <cell r="G3932">
            <v>0</v>
          </cell>
        </row>
        <row r="3934">
          <cell r="A3934" t="str">
            <v>ANALISIS DE PRECIOS</v>
          </cell>
        </row>
        <row r="3935">
          <cell r="A3935" t="str">
            <v>COMITENTE:</v>
          </cell>
          <cell r="B3935" t="str">
            <v>INSTITUTO PROVINCIAL DE LA VIVIENDA</v>
          </cell>
        </row>
        <row r="3936">
          <cell r="A3936" t="str">
            <v>CONTRATISTA:</v>
          </cell>
          <cell r="B3936">
            <v>0</v>
          </cell>
        </row>
        <row r="3937">
          <cell r="A3937" t="str">
            <v>OBRA:</v>
          </cell>
          <cell r="B3937">
            <v>0</v>
          </cell>
          <cell r="F3937" t="str">
            <v>PRECIOS A:</v>
          </cell>
          <cell r="G3937">
            <v>0</v>
          </cell>
        </row>
        <row r="3938">
          <cell r="A3938" t="str">
            <v>UBICACIÓN:</v>
          </cell>
          <cell r="B3938">
            <v>0</v>
          </cell>
        </row>
        <row r="3939">
          <cell r="A3939" t="str">
            <v>RUBRO:</v>
          </cell>
          <cell r="C3939">
            <v>0</v>
          </cell>
        </row>
        <row r="3940">
          <cell r="A3940" t="str">
            <v>ITEM:</v>
          </cell>
          <cell r="B3940" t="str">
            <v/>
          </cell>
          <cell r="C3940" t="str">
            <v/>
          </cell>
          <cell r="F3940" t="str">
            <v>UNIDAD:</v>
          </cell>
          <cell r="G3940" t="str">
            <v/>
          </cell>
        </row>
        <row r="3942">
          <cell r="A3942" t="str">
            <v>DATOS REDETERMINACION</v>
          </cell>
          <cell r="C3942" t="str">
            <v>DESIGNACION</v>
          </cell>
          <cell r="D3942" t="str">
            <v>U</v>
          </cell>
          <cell r="E3942" t="str">
            <v>Cantidad</v>
          </cell>
          <cell r="F3942" t="str">
            <v>$ Unitarios</v>
          </cell>
          <cell r="G3942" t="str">
            <v>$ Parcial</v>
          </cell>
        </row>
        <row r="3943">
          <cell r="A3943" t="str">
            <v>CÓDIGO</v>
          </cell>
          <cell r="B3943" t="str">
            <v>DESCRIPCIÓN</v>
          </cell>
        </row>
        <row r="3944">
          <cell r="A3944" t="str">
            <v>A - MATERIALES</v>
          </cell>
        </row>
        <row r="3945">
          <cell r="A3945" t="str">
            <v/>
          </cell>
          <cell r="B3945" t="str">
            <v/>
          </cell>
          <cell r="D3945" t="str">
            <v/>
          </cell>
          <cell r="F3945">
            <v>0</v>
          </cell>
          <cell r="G3945">
            <v>0</v>
          </cell>
        </row>
        <row r="3946">
          <cell r="A3946" t="str">
            <v/>
          </cell>
          <cell r="B3946" t="str">
            <v/>
          </cell>
          <cell r="D3946" t="str">
            <v/>
          </cell>
          <cell r="F3946">
            <v>0</v>
          </cell>
          <cell r="G3946">
            <v>0</v>
          </cell>
        </row>
        <row r="3947">
          <cell r="A3947" t="str">
            <v/>
          </cell>
          <cell r="B3947" t="str">
            <v/>
          </cell>
          <cell r="D3947" t="str">
            <v/>
          </cell>
          <cell r="F3947">
            <v>0</v>
          </cell>
          <cell r="G3947">
            <v>0</v>
          </cell>
        </row>
        <row r="3948">
          <cell r="A3948" t="str">
            <v/>
          </cell>
          <cell r="B3948" t="str">
            <v/>
          </cell>
          <cell r="D3948" t="str">
            <v/>
          </cell>
          <cell r="F3948">
            <v>0</v>
          </cell>
          <cell r="G3948">
            <v>0</v>
          </cell>
        </row>
        <row r="3949">
          <cell r="A3949" t="str">
            <v/>
          </cell>
          <cell r="B3949" t="str">
            <v/>
          </cell>
          <cell r="D3949" t="str">
            <v/>
          </cell>
          <cell r="F3949">
            <v>0</v>
          </cell>
          <cell r="G3949">
            <v>0</v>
          </cell>
        </row>
        <row r="3950">
          <cell r="A3950" t="str">
            <v/>
          </cell>
          <cell r="B3950" t="str">
            <v/>
          </cell>
          <cell r="D3950" t="str">
            <v/>
          </cell>
          <cell r="F3950">
            <v>0</v>
          </cell>
          <cell r="G3950">
            <v>0</v>
          </cell>
        </row>
        <row r="3951">
          <cell r="A3951" t="str">
            <v/>
          </cell>
          <cell r="B3951" t="str">
            <v/>
          </cell>
          <cell r="D3951" t="str">
            <v/>
          </cell>
          <cell r="F3951">
            <v>0</v>
          </cell>
          <cell r="G3951">
            <v>0</v>
          </cell>
        </row>
        <row r="3952">
          <cell r="A3952" t="str">
            <v/>
          </cell>
          <cell r="B3952" t="str">
            <v/>
          </cell>
          <cell r="D3952" t="str">
            <v/>
          </cell>
          <cell r="F3952">
            <v>0</v>
          </cell>
          <cell r="G3952">
            <v>0</v>
          </cell>
        </row>
        <row r="3953">
          <cell r="A3953" t="str">
            <v/>
          </cell>
          <cell r="B3953" t="str">
            <v/>
          </cell>
          <cell r="D3953" t="str">
            <v/>
          </cell>
          <cell r="F3953">
            <v>0</v>
          </cell>
          <cell r="G3953">
            <v>0</v>
          </cell>
        </row>
        <row r="3954">
          <cell r="A3954" t="str">
            <v/>
          </cell>
          <cell r="B3954" t="str">
            <v/>
          </cell>
          <cell r="D3954" t="str">
            <v/>
          </cell>
          <cell r="F3954">
            <v>0</v>
          </cell>
          <cell r="G3954">
            <v>0</v>
          </cell>
        </row>
        <row r="3955">
          <cell r="A3955" t="str">
            <v/>
          </cell>
          <cell r="B3955" t="str">
            <v/>
          </cell>
          <cell r="D3955" t="str">
            <v/>
          </cell>
          <cell r="F3955">
            <v>0</v>
          </cell>
          <cell r="G3955">
            <v>0</v>
          </cell>
        </row>
        <row r="3956">
          <cell r="A3956" t="str">
            <v/>
          </cell>
          <cell r="B3956" t="str">
            <v/>
          </cell>
          <cell r="D3956" t="str">
            <v/>
          </cell>
          <cell r="F3956">
            <v>0</v>
          </cell>
          <cell r="G3956">
            <v>0</v>
          </cell>
        </row>
        <row r="3957">
          <cell r="A3957" t="str">
            <v/>
          </cell>
          <cell r="B3957" t="str">
            <v/>
          </cell>
          <cell r="D3957" t="str">
            <v/>
          </cell>
          <cell r="F3957">
            <v>0</v>
          </cell>
          <cell r="G3957">
            <v>0</v>
          </cell>
        </row>
        <row r="3958">
          <cell r="A3958" t="str">
            <v/>
          </cell>
          <cell r="B3958" t="str">
            <v/>
          </cell>
          <cell r="D3958" t="str">
            <v/>
          </cell>
          <cell r="F3958">
            <v>0</v>
          </cell>
          <cell r="G3958">
            <v>0</v>
          </cell>
        </row>
        <row r="3959">
          <cell r="A3959" t="str">
            <v/>
          </cell>
          <cell r="B3959" t="str">
            <v/>
          </cell>
          <cell r="D3959" t="str">
            <v/>
          </cell>
          <cell r="F3959">
            <v>0</v>
          </cell>
          <cell r="G3959">
            <v>0</v>
          </cell>
        </row>
        <row r="3960">
          <cell r="A3960" t="str">
            <v/>
          </cell>
          <cell r="B3960" t="str">
            <v/>
          </cell>
          <cell r="D3960" t="str">
            <v/>
          </cell>
          <cell r="F3960">
            <v>0</v>
          </cell>
          <cell r="G3960">
            <v>0</v>
          </cell>
        </row>
        <row r="3961">
          <cell r="A3961" t="str">
            <v/>
          </cell>
          <cell r="B3961" t="str">
            <v/>
          </cell>
          <cell r="D3961" t="str">
            <v/>
          </cell>
          <cell r="F3961">
            <v>0</v>
          </cell>
          <cell r="G3961">
            <v>0</v>
          </cell>
        </row>
        <row r="3962">
          <cell r="A3962" t="str">
            <v/>
          </cell>
          <cell r="B3962" t="str">
            <v/>
          </cell>
          <cell r="D3962" t="str">
            <v/>
          </cell>
          <cell r="F3962">
            <v>0</v>
          </cell>
          <cell r="G3962">
            <v>0</v>
          </cell>
        </row>
        <row r="3963">
          <cell r="A3963" t="str">
            <v/>
          </cell>
          <cell r="B3963" t="str">
            <v/>
          </cell>
          <cell r="D3963" t="str">
            <v/>
          </cell>
          <cell r="F3963">
            <v>0</v>
          </cell>
          <cell r="G3963">
            <v>0</v>
          </cell>
        </row>
        <row r="3964">
          <cell r="A3964" t="str">
            <v/>
          </cell>
          <cell r="B3964" t="str">
            <v/>
          </cell>
          <cell r="D3964" t="str">
            <v/>
          </cell>
          <cell r="F3964">
            <v>0</v>
          </cell>
          <cell r="G3964">
            <v>0</v>
          </cell>
        </row>
        <row r="3965">
          <cell r="F3965" t="str">
            <v>Total A</v>
          </cell>
          <cell r="G3965">
            <v>0</v>
          </cell>
        </row>
        <row r="3966">
          <cell r="A3966" t="str">
            <v>B - MANO DE OBRA</v>
          </cell>
        </row>
        <row r="3967">
          <cell r="A3967" t="str">
            <v/>
          </cell>
          <cell r="B3967" t="str">
            <v/>
          </cell>
          <cell r="D3967" t="str">
            <v/>
          </cell>
          <cell r="F3967">
            <v>0</v>
          </cell>
          <cell r="G3967">
            <v>0</v>
          </cell>
        </row>
        <row r="3968">
          <cell r="A3968" t="str">
            <v/>
          </cell>
          <cell r="B3968" t="str">
            <v/>
          </cell>
          <cell r="D3968" t="str">
            <v/>
          </cell>
          <cell r="F3968">
            <v>0</v>
          </cell>
          <cell r="G3968">
            <v>0</v>
          </cell>
        </row>
        <row r="3969">
          <cell r="A3969" t="str">
            <v/>
          </cell>
          <cell r="B3969" t="str">
            <v/>
          </cell>
          <cell r="D3969" t="str">
            <v/>
          </cell>
          <cell r="F3969">
            <v>0</v>
          </cell>
          <cell r="G3969">
            <v>0</v>
          </cell>
        </row>
        <row r="3970">
          <cell r="A3970" t="str">
            <v/>
          </cell>
          <cell r="B3970" t="str">
            <v/>
          </cell>
          <cell r="D3970" t="str">
            <v/>
          </cell>
          <cell r="F3970">
            <v>0</v>
          </cell>
          <cell r="G3970">
            <v>0</v>
          </cell>
        </row>
        <row r="3971">
          <cell r="A3971" t="str">
            <v/>
          </cell>
          <cell r="B3971" t="str">
            <v/>
          </cell>
          <cell r="D3971" t="str">
            <v/>
          </cell>
          <cell r="F3971">
            <v>0</v>
          </cell>
          <cell r="G3971">
            <v>0</v>
          </cell>
        </row>
        <row r="3972">
          <cell r="A3972" t="str">
            <v/>
          </cell>
          <cell r="B3972" t="str">
            <v/>
          </cell>
          <cell r="D3972" t="str">
            <v/>
          </cell>
          <cell r="F3972">
            <v>0</v>
          </cell>
          <cell r="G3972">
            <v>0</v>
          </cell>
        </row>
        <row r="3973">
          <cell r="A3973" t="str">
            <v/>
          </cell>
          <cell r="B3973" t="str">
            <v/>
          </cell>
          <cell r="D3973" t="str">
            <v/>
          </cell>
          <cell r="F3973">
            <v>0</v>
          </cell>
          <cell r="G3973">
            <v>0</v>
          </cell>
        </row>
        <row r="3974">
          <cell r="A3974" t="str">
            <v/>
          </cell>
          <cell r="B3974" t="str">
            <v/>
          </cell>
          <cell r="D3974" t="str">
            <v/>
          </cell>
          <cell r="F3974">
            <v>0</v>
          </cell>
          <cell r="G3974">
            <v>0</v>
          </cell>
        </row>
        <row r="3975">
          <cell r="F3975" t="str">
            <v>Total B</v>
          </cell>
          <cell r="G3975">
            <v>0</v>
          </cell>
        </row>
        <row r="3976">
          <cell r="A3976" t="str">
            <v>C - EQUIPOS</v>
          </cell>
        </row>
        <row r="3977">
          <cell r="A3977" t="str">
            <v/>
          </cell>
          <cell r="B3977" t="str">
            <v/>
          </cell>
          <cell r="D3977" t="str">
            <v/>
          </cell>
          <cell r="F3977">
            <v>0</v>
          </cell>
          <cell r="G3977">
            <v>0</v>
          </cell>
        </row>
        <row r="3978">
          <cell r="A3978" t="str">
            <v/>
          </cell>
          <cell r="B3978" t="str">
            <v/>
          </cell>
          <cell r="D3978" t="str">
            <v/>
          </cell>
          <cell r="F3978">
            <v>0</v>
          </cell>
          <cell r="G3978">
            <v>0</v>
          </cell>
        </row>
        <row r="3979">
          <cell r="A3979" t="str">
            <v/>
          </cell>
          <cell r="B3979" t="str">
            <v/>
          </cell>
          <cell r="D3979" t="str">
            <v/>
          </cell>
          <cell r="F3979">
            <v>0</v>
          </cell>
          <cell r="G3979">
            <v>0</v>
          </cell>
        </row>
        <row r="3980">
          <cell r="A3980" t="str">
            <v/>
          </cell>
          <cell r="B3980" t="str">
            <v/>
          </cell>
          <cell r="D3980" t="str">
            <v/>
          </cell>
          <cell r="F3980">
            <v>0</v>
          </cell>
          <cell r="G3980">
            <v>0</v>
          </cell>
        </row>
        <row r="3981">
          <cell r="A3981" t="str">
            <v/>
          </cell>
          <cell r="B3981" t="str">
            <v/>
          </cell>
          <cell r="D3981" t="str">
            <v/>
          </cell>
          <cell r="F3981">
            <v>0</v>
          </cell>
          <cell r="G3981">
            <v>0</v>
          </cell>
        </row>
        <row r="3982">
          <cell r="A3982" t="str">
            <v/>
          </cell>
          <cell r="B3982" t="str">
            <v/>
          </cell>
          <cell r="D3982" t="str">
            <v/>
          </cell>
          <cell r="F3982">
            <v>0</v>
          </cell>
          <cell r="G3982">
            <v>0</v>
          </cell>
        </row>
        <row r="3983">
          <cell r="A3983" t="str">
            <v/>
          </cell>
          <cell r="B3983" t="str">
            <v/>
          </cell>
          <cell r="D3983" t="str">
            <v/>
          </cell>
          <cell r="F3983">
            <v>0</v>
          </cell>
          <cell r="G3983">
            <v>0</v>
          </cell>
        </row>
        <row r="3984">
          <cell r="A3984" t="str">
            <v/>
          </cell>
          <cell r="B3984" t="str">
            <v/>
          </cell>
          <cell r="D3984" t="str">
            <v/>
          </cell>
          <cell r="F3984">
            <v>0</v>
          </cell>
          <cell r="G3984">
            <v>0</v>
          </cell>
        </row>
        <row r="3985">
          <cell r="A3985" t="str">
            <v/>
          </cell>
          <cell r="B3985" t="str">
            <v/>
          </cell>
          <cell r="D3985" t="str">
            <v/>
          </cell>
          <cell r="F3985">
            <v>0</v>
          </cell>
          <cell r="G3985">
            <v>0</v>
          </cell>
        </row>
        <row r="3986">
          <cell r="A3986" t="str">
            <v/>
          </cell>
          <cell r="B3986" t="str">
            <v/>
          </cell>
          <cell r="D3986" t="str">
            <v/>
          </cell>
          <cell r="F3986">
            <v>0</v>
          </cell>
          <cell r="G3986">
            <v>0</v>
          </cell>
        </row>
        <row r="3987">
          <cell r="F3987" t="str">
            <v>Total C</v>
          </cell>
          <cell r="G3987">
            <v>0</v>
          </cell>
        </row>
        <row r="3989">
          <cell r="A3989" t="str">
            <v/>
          </cell>
          <cell r="B3989" t="str">
            <v/>
          </cell>
          <cell r="D3989" t="str">
            <v>COSTO NETO</v>
          </cell>
          <cell r="F3989" t="str">
            <v>Total D=A+B+C</v>
          </cell>
          <cell r="G3989">
            <v>0</v>
          </cell>
        </row>
        <row r="3991">
          <cell r="A3991" t="str">
            <v>ANALISIS DE PRECIOS</v>
          </cell>
        </row>
        <row r="3992">
          <cell r="A3992" t="str">
            <v>COMITENTE:</v>
          </cell>
          <cell r="B3992" t="str">
            <v>INSTITUTO PROVINCIAL DE LA VIVIENDA</v>
          </cell>
        </row>
        <row r="3993">
          <cell r="A3993" t="str">
            <v>CONTRATISTA:</v>
          </cell>
          <cell r="B3993">
            <v>0</v>
          </cell>
        </row>
        <row r="3994">
          <cell r="A3994" t="str">
            <v>OBRA:</v>
          </cell>
          <cell r="B3994">
            <v>0</v>
          </cell>
          <cell r="F3994" t="str">
            <v>PRECIOS A:</v>
          </cell>
          <cell r="G3994">
            <v>0</v>
          </cell>
        </row>
        <row r="3995">
          <cell r="A3995" t="str">
            <v>UBICACIÓN:</v>
          </cell>
          <cell r="B3995">
            <v>0</v>
          </cell>
        </row>
        <row r="3996">
          <cell r="A3996" t="str">
            <v>RUBRO:</v>
          </cell>
          <cell r="C3996">
            <v>0</v>
          </cell>
        </row>
        <row r="3997">
          <cell r="A3997" t="str">
            <v>ITEM:</v>
          </cell>
          <cell r="B3997" t="str">
            <v/>
          </cell>
          <cell r="C3997" t="str">
            <v/>
          </cell>
          <cell r="F3997" t="str">
            <v>UNIDAD:</v>
          </cell>
          <cell r="G3997" t="str">
            <v/>
          </cell>
        </row>
        <row r="3999">
          <cell r="A3999" t="str">
            <v>DATOS REDETERMINACION</v>
          </cell>
          <cell r="C3999" t="str">
            <v>DESIGNACION</v>
          </cell>
          <cell r="D3999" t="str">
            <v>U</v>
          </cell>
          <cell r="E3999" t="str">
            <v>Cantidad</v>
          </cell>
          <cell r="F3999" t="str">
            <v>$ Unitarios</v>
          </cell>
          <cell r="G3999" t="str">
            <v>$ Parcial</v>
          </cell>
        </row>
        <row r="4000">
          <cell r="A4000" t="str">
            <v>CÓDIGO</v>
          </cell>
          <cell r="B4000" t="str">
            <v>DESCRIPCIÓN</v>
          </cell>
        </row>
        <row r="4001">
          <cell r="A4001" t="str">
            <v>A - MATERIALES</v>
          </cell>
        </row>
        <row r="4002">
          <cell r="A4002" t="str">
            <v/>
          </cell>
          <cell r="B4002" t="str">
            <v/>
          </cell>
          <cell r="D4002" t="str">
            <v/>
          </cell>
          <cell r="F4002">
            <v>0</v>
          </cell>
          <cell r="G4002">
            <v>0</v>
          </cell>
        </row>
        <row r="4003">
          <cell r="A4003" t="str">
            <v/>
          </cell>
          <cell r="B4003" t="str">
            <v/>
          </cell>
          <cell r="D4003" t="str">
            <v/>
          </cell>
          <cell r="F4003">
            <v>0</v>
          </cell>
          <cell r="G4003">
            <v>0</v>
          </cell>
        </row>
        <row r="4004">
          <cell r="A4004" t="str">
            <v/>
          </cell>
          <cell r="B4004" t="str">
            <v/>
          </cell>
          <cell r="D4004" t="str">
            <v/>
          </cell>
          <cell r="F4004">
            <v>0</v>
          </cell>
          <cell r="G4004">
            <v>0</v>
          </cell>
        </row>
        <row r="4005">
          <cell r="A4005" t="str">
            <v/>
          </cell>
          <cell r="B4005" t="str">
            <v/>
          </cell>
          <cell r="D4005" t="str">
            <v/>
          </cell>
          <cell r="F4005">
            <v>0</v>
          </cell>
          <cell r="G4005">
            <v>0</v>
          </cell>
        </row>
        <row r="4006">
          <cell r="A4006" t="str">
            <v/>
          </cell>
          <cell r="B4006" t="str">
            <v/>
          </cell>
          <cell r="D4006" t="str">
            <v/>
          </cell>
          <cell r="F4006">
            <v>0</v>
          </cell>
          <cell r="G4006">
            <v>0</v>
          </cell>
        </row>
        <row r="4007">
          <cell r="A4007" t="str">
            <v/>
          </cell>
          <cell r="B4007" t="str">
            <v/>
          </cell>
          <cell r="D4007" t="str">
            <v/>
          </cell>
          <cell r="F4007">
            <v>0</v>
          </cell>
          <cell r="G4007">
            <v>0</v>
          </cell>
        </row>
        <row r="4008">
          <cell r="A4008" t="str">
            <v/>
          </cell>
          <cell r="B4008" t="str">
            <v/>
          </cell>
          <cell r="D4008" t="str">
            <v/>
          </cell>
          <cell r="F4008">
            <v>0</v>
          </cell>
          <cell r="G4008">
            <v>0</v>
          </cell>
        </row>
        <row r="4009">
          <cell r="A4009" t="str">
            <v/>
          </cell>
          <cell r="B4009" t="str">
            <v/>
          </cell>
          <cell r="D4009" t="str">
            <v/>
          </cell>
          <cell r="F4009">
            <v>0</v>
          </cell>
          <cell r="G4009">
            <v>0</v>
          </cell>
        </row>
        <row r="4010">
          <cell r="A4010" t="str">
            <v/>
          </cell>
          <cell r="B4010" t="str">
            <v/>
          </cell>
          <cell r="D4010" t="str">
            <v/>
          </cell>
          <cell r="F4010">
            <v>0</v>
          </cell>
          <cell r="G4010">
            <v>0</v>
          </cell>
        </row>
        <row r="4011">
          <cell r="A4011" t="str">
            <v/>
          </cell>
          <cell r="B4011" t="str">
            <v/>
          </cell>
          <cell r="D4011" t="str">
            <v/>
          </cell>
          <cell r="F4011">
            <v>0</v>
          </cell>
          <cell r="G4011">
            <v>0</v>
          </cell>
        </row>
        <row r="4012">
          <cell r="A4012" t="str">
            <v/>
          </cell>
          <cell r="B4012" t="str">
            <v/>
          </cell>
          <cell r="D4012" t="str">
            <v/>
          </cell>
          <cell r="F4012">
            <v>0</v>
          </cell>
          <cell r="G4012">
            <v>0</v>
          </cell>
        </row>
        <row r="4013">
          <cell r="A4013" t="str">
            <v/>
          </cell>
          <cell r="B4013" t="str">
            <v/>
          </cell>
          <cell r="D4013" t="str">
            <v/>
          </cell>
          <cell r="F4013">
            <v>0</v>
          </cell>
          <cell r="G4013">
            <v>0</v>
          </cell>
        </row>
        <row r="4014">
          <cell r="A4014" t="str">
            <v/>
          </cell>
          <cell r="B4014" t="str">
            <v/>
          </cell>
          <cell r="D4014" t="str">
            <v/>
          </cell>
          <cell r="F4014">
            <v>0</v>
          </cell>
          <cell r="G4014">
            <v>0</v>
          </cell>
        </row>
        <row r="4015">
          <cell r="A4015" t="str">
            <v/>
          </cell>
          <cell r="B4015" t="str">
            <v/>
          </cell>
          <cell r="D4015" t="str">
            <v/>
          </cell>
          <cell r="F4015">
            <v>0</v>
          </cell>
          <cell r="G4015">
            <v>0</v>
          </cell>
        </row>
        <row r="4016">
          <cell r="A4016" t="str">
            <v/>
          </cell>
          <cell r="B4016" t="str">
            <v/>
          </cell>
          <cell r="D4016" t="str">
            <v/>
          </cell>
          <cell r="F4016">
            <v>0</v>
          </cell>
          <cell r="G4016">
            <v>0</v>
          </cell>
        </row>
        <row r="4017">
          <cell r="A4017" t="str">
            <v/>
          </cell>
          <cell r="B4017" t="str">
            <v/>
          </cell>
          <cell r="D4017" t="str">
            <v/>
          </cell>
          <cell r="F4017">
            <v>0</v>
          </cell>
          <cell r="G4017">
            <v>0</v>
          </cell>
        </row>
        <row r="4018">
          <cell r="A4018" t="str">
            <v/>
          </cell>
          <cell r="B4018" t="str">
            <v/>
          </cell>
          <cell r="D4018" t="str">
            <v/>
          </cell>
          <cell r="F4018">
            <v>0</v>
          </cell>
          <cell r="G4018">
            <v>0</v>
          </cell>
        </row>
        <row r="4019">
          <cell r="A4019" t="str">
            <v/>
          </cell>
          <cell r="B4019" t="str">
            <v/>
          </cell>
          <cell r="D4019" t="str">
            <v/>
          </cell>
          <cell r="F4019">
            <v>0</v>
          </cell>
          <cell r="G4019">
            <v>0</v>
          </cell>
        </row>
        <row r="4020">
          <cell r="A4020" t="str">
            <v/>
          </cell>
          <cell r="B4020" t="str">
            <v/>
          </cell>
          <cell r="D4020" t="str">
            <v/>
          </cell>
          <cell r="F4020">
            <v>0</v>
          </cell>
          <cell r="G4020">
            <v>0</v>
          </cell>
        </row>
        <row r="4021">
          <cell r="A4021" t="str">
            <v/>
          </cell>
          <cell r="B4021" t="str">
            <v/>
          </cell>
          <cell r="D4021" t="str">
            <v/>
          </cell>
          <cell r="F4021">
            <v>0</v>
          </cell>
          <cell r="G4021">
            <v>0</v>
          </cell>
        </row>
        <row r="4022">
          <cell r="F4022" t="str">
            <v>Total A</v>
          </cell>
          <cell r="G4022">
            <v>0</v>
          </cell>
        </row>
        <row r="4023">
          <cell r="A4023" t="str">
            <v>B - MANO DE OBRA</v>
          </cell>
        </row>
        <row r="4024">
          <cell r="A4024" t="str">
            <v/>
          </cell>
          <cell r="B4024" t="str">
            <v/>
          </cell>
          <cell r="D4024" t="str">
            <v/>
          </cell>
          <cell r="F4024">
            <v>0</v>
          </cell>
          <cell r="G4024">
            <v>0</v>
          </cell>
        </row>
        <row r="4025">
          <cell r="A4025" t="str">
            <v/>
          </cell>
          <cell r="B4025" t="str">
            <v/>
          </cell>
          <cell r="D4025" t="str">
            <v/>
          </cell>
          <cell r="F4025">
            <v>0</v>
          </cell>
          <cell r="G4025">
            <v>0</v>
          </cell>
        </row>
        <row r="4026">
          <cell r="A4026" t="str">
            <v/>
          </cell>
          <cell r="B4026" t="str">
            <v/>
          </cell>
          <cell r="D4026" t="str">
            <v/>
          </cell>
          <cell r="F4026">
            <v>0</v>
          </cell>
          <cell r="G4026">
            <v>0</v>
          </cell>
        </row>
        <row r="4027">
          <cell r="A4027" t="str">
            <v/>
          </cell>
          <cell r="B4027" t="str">
            <v/>
          </cell>
          <cell r="D4027" t="str">
            <v/>
          </cell>
          <cell r="F4027">
            <v>0</v>
          </cell>
          <cell r="G4027">
            <v>0</v>
          </cell>
        </row>
        <row r="4028">
          <cell r="A4028" t="str">
            <v/>
          </cell>
          <cell r="B4028" t="str">
            <v/>
          </cell>
          <cell r="D4028" t="str">
            <v/>
          </cell>
          <cell r="F4028">
            <v>0</v>
          </cell>
          <cell r="G4028">
            <v>0</v>
          </cell>
        </row>
        <row r="4029">
          <cell r="A4029" t="str">
            <v/>
          </cell>
          <cell r="B4029" t="str">
            <v/>
          </cell>
          <cell r="D4029" t="str">
            <v/>
          </cell>
          <cell r="F4029">
            <v>0</v>
          </cell>
          <cell r="G4029">
            <v>0</v>
          </cell>
        </row>
        <row r="4030">
          <cell r="A4030" t="str">
            <v/>
          </cell>
          <cell r="B4030" t="str">
            <v/>
          </cell>
          <cell r="D4030" t="str">
            <v/>
          </cell>
          <cell r="F4030">
            <v>0</v>
          </cell>
          <cell r="G4030">
            <v>0</v>
          </cell>
        </row>
        <row r="4031">
          <cell r="A4031" t="str">
            <v/>
          </cell>
          <cell r="B4031" t="str">
            <v/>
          </cell>
          <cell r="D4031" t="str">
            <v/>
          </cell>
          <cell r="F4031">
            <v>0</v>
          </cell>
          <cell r="G4031">
            <v>0</v>
          </cell>
        </row>
        <row r="4032">
          <cell r="F4032" t="str">
            <v>Total B</v>
          </cell>
          <cell r="G4032">
            <v>0</v>
          </cell>
        </row>
        <row r="4033">
          <cell r="A4033" t="str">
            <v>C - EQUIPOS</v>
          </cell>
        </row>
        <row r="4034">
          <cell r="A4034" t="str">
            <v/>
          </cell>
          <cell r="B4034" t="str">
            <v/>
          </cell>
          <cell r="D4034" t="str">
            <v/>
          </cell>
          <cell r="F4034">
            <v>0</v>
          </cell>
          <cell r="G4034">
            <v>0</v>
          </cell>
        </row>
        <row r="4035">
          <cell r="A4035" t="str">
            <v/>
          </cell>
          <cell r="B4035" t="str">
            <v/>
          </cell>
          <cell r="D4035" t="str">
            <v/>
          </cell>
          <cell r="F4035">
            <v>0</v>
          </cell>
          <cell r="G4035">
            <v>0</v>
          </cell>
        </row>
        <row r="4036">
          <cell r="A4036" t="str">
            <v/>
          </cell>
          <cell r="B4036" t="str">
            <v/>
          </cell>
          <cell r="D4036" t="str">
            <v/>
          </cell>
          <cell r="F4036">
            <v>0</v>
          </cell>
          <cell r="G4036">
            <v>0</v>
          </cell>
        </row>
        <row r="4037">
          <cell r="A4037" t="str">
            <v/>
          </cell>
          <cell r="B4037" t="str">
            <v/>
          </cell>
          <cell r="D4037" t="str">
            <v/>
          </cell>
          <cell r="F4037">
            <v>0</v>
          </cell>
          <cell r="G4037">
            <v>0</v>
          </cell>
        </row>
        <row r="4038">
          <cell r="A4038" t="str">
            <v/>
          </cell>
          <cell r="B4038" t="str">
            <v/>
          </cell>
          <cell r="D4038" t="str">
            <v/>
          </cell>
          <cell r="F4038">
            <v>0</v>
          </cell>
          <cell r="G4038">
            <v>0</v>
          </cell>
        </row>
        <row r="4039">
          <cell r="A4039" t="str">
            <v/>
          </cell>
          <cell r="B4039" t="str">
            <v/>
          </cell>
          <cell r="D4039" t="str">
            <v/>
          </cell>
          <cell r="F4039">
            <v>0</v>
          </cell>
          <cell r="G4039">
            <v>0</v>
          </cell>
        </row>
        <row r="4040">
          <cell r="A4040" t="str">
            <v/>
          </cell>
          <cell r="B4040" t="str">
            <v/>
          </cell>
          <cell r="D4040" t="str">
            <v/>
          </cell>
          <cell r="F4040">
            <v>0</v>
          </cell>
          <cell r="G4040">
            <v>0</v>
          </cell>
        </row>
        <row r="4041">
          <cell r="A4041" t="str">
            <v/>
          </cell>
          <cell r="B4041" t="str">
            <v/>
          </cell>
          <cell r="D4041" t="str">
            <v/>
          </cell>
          <cell r="F4041">
            <v>0</v>
          </cell>
          <cell r="G4041">
            <v>0</v>
          </cell>
        </row>
        <row r="4042">
          <cell r="A4042" t="str">
            <v/>
          </cell>
          <cell r="B4042" t="str">
            <v/>
          </cell>
          <cell r="D4042" t="str">
            <v/>
          </cell>
          <cell r="F4042">
            <v>0</v>
          </cell>
          <cell r="G4042">
            <v>0</v>
          </cell>
        </row>
        <row r="4043">
          <cell r="A4043" t="str">
            <v/>
          </cell>
          <cell r="B4043" t="str">
            <v/>
          </cell>
          <cell r="D4043" t="str">
            <v/>
          </cell>
          <cell r="F4043">
            <v>0</v>
          </cell>
          <cell r="G4043">
            <v>0</v>
          </cell>
        </row>
        <row r="4044">
          <cell r="F4044" t="str">
            <v>Total C</v>
          </cell>
          <cell r="G4044">
            <v>0</v>
          </cell>
        </row>
        <row r="4046">
          <cell r="A4046" t="str">
            <v/>
          </cell>
          <cell r="B4046" t="str">
            <v/>
          </cell>
          <cell r="D4046" t="str">
            <v>COSTO NETO</v>
          </cell>
          <cell r="F4046" t="str">
            <v>Total D=A+B+C</v>
          </cell>
          <cell r="G4046">
            <v>0</v>
          </cell>
        </row>
        <row r="4048">
          <cell r="A4048" t="str">
            <v>ANALISIS DE PRECIOS</v>
          </cell>
        </row>
        <row r="4049">
          <cell r="A4049" t="str">
            <v>COMITENTE:</v>
          </cell>
          <cell r="B4049" t="str">
            <v>INSTITUTO PROVINCIAL DE LA VIVIENDA</v>
          </cell>
        </row>
        <row r="4050">
          <cell r="A4050" t="str">
            <v>CONTRATISTA:</v>
          </cell>
          <cell r="B4050">
            <v>0</v>
          </cell>
        </row>
        <row r="4051">
          <cell r="A4051" t="str">
            <v>OBRA:</v>
          </cell>
          <cell r="B4051">
            <v>0</v>
          </cell>
          <cell r="F4051" t="str">
            <v>PRECIOS A:</v>
          </cell>
          <cell r="G4051">
            <v>0</v>
          </cell>
        </row>
        <row r="4052">
          <cell r="A4052" t="str">
            <v>UBICACIÓN:</v>
          </cell>
          <cell r="B4052">
            <v>0</v>
          </cell>
        </row>
        <row r="4053">
          <cell r="A4053" t="str">
            <v>RUBRO:</v>
          </cell>
          <cell r="C4053">
            <v>0</v>
          </cell>
        </row>
        <row r="4054">
          <cell r="A4054" t="str">
            <v>ITEM:</v>
          </cell>
          <cell r="B4054" t="str">
            <v/>
          </cell>
          <cell r="C4054" t="str">
            <v/>
          </cell>
          <cell r="F4054" t="str">
            <v>UNIDAD:</v>
          </cell>
          <cell r="G4054" t="str">
            <v/>
          </cell>
        </row>
        <row r="4056">
          <cell r="A4056" t="str">
            <v>DATOS REDETERMINACION</v>
          </cell>
          <cell r="C4056" t="str">
            <v>DESIGNACION</v>
          </cell>
          <cell r="D4056" t="str">
            <v>U</v>
          </cell>
          <cell r="E4056" t="str">
            <v>Cantidad</v>
          </cell>
          <cell r="F4056" t="str">
            <v>$ Unitarios</v>
          </cell>
          <cell r="G4056" t="str">
            <v>$ Parcial</v>
          </cell>
        </row>
        <row r="4057">
          <cell r="A4057" t="str">
            <v>CÓDIGO</v>
          </cell>
          <cell r="B4057" t="str">
            <v>DESCRIPCIÓN</v>
          </cell>
        </row>
        <row r="4058">
          <cell r="A4058" t="str">
            <v>A - MATERIALES</v>
          </cell>
        </row>
        <row r="4059">
          <cell r="A4059" t="str">
            <v/>
          </cell>
          <cell r="B4059" t="str">
            <v/>
          </cell>
          <cell r="D4059" t="str">
            <v/>
          </cell>
          <cell r="F4059">
            <v>0</v>
          </cell>
          <cell r="G4059">
            <v>0</v>
          </cell>
        </row>
        <row r="4060">
          <cell r="A4060" t="str">
            <v/>
          </cell>
          <cell r="B4060" t="str">
            <v/>
          </cell>
          <cell r="D4060" t="str">
            <v/>
          </cell>
          <cell r="F4060">
            <v>0</v>
          </cell>
          <cell r="G4060">
            <v>0</v>
          </cell>
        </row>
        <row r="4061">
          <cell r="A4061" t="str">
            <v/>
          </cell>
          <cell r="B4061" t="str">
            <v/>
          </cell>
          <cell r="D4061" t="str">
            <v/>
          </cell>
          <cell r="F4061">
            <v>0</v>
          </cell>
          <cell r="G4061">
            <v>0</v>
          </cell>
        </row>
        <row r="4062">
          <cell r="A4062" t="str">
            <v/>
          </cell>
          <cell r="B4062" t="str">
            <v/>
          </cell>
          <cell r="D4062" t="str">
            <v/>
          </cell>
          <cell r="F4062">
            <v>0</v>
          </cell>
          <cell r="G4062">
            <v>0</v>
          </cell>
        </row>
        <row r="4063">
          <cell r="A4063" t="str">
            <v/>
          </cell>
          <cell r="B4063" t="str">
            <v/>
          </cell>
          <cell r="D4063" t="str">
            <v/>
          </cell>
          <cell r="F4063">
            <v>0</v>
          </cell>
          <cell r="G4063">
            <v>0</v>
          </cell>
        </row>
        <row r="4064">
          <cell r="A4064" t="str">
            <v/>
          </cell>
          <cell r="B4064" t="str">
            <v/>
          </cell>
          <cell r="D4064" t="str">
            <v/>
          </cell>
          <cell r="F4064">
            <v>0</v>
          </cell>
          <cell r="G4064">
            <v>0</v>
          </cell>
        </row>
        <row r="4065">
          <cell r="A4065" t="str">
            <v/>
          </cell>
          <cell r="B4065" t="str">
            <v/>
          </cell>
          <cell r="D4065" t="str">
            <v/>
          </cell>
          <cell r="F4065">
            <v>0</v>
          </cell>
          <cell r="G4065">
            <v>0</v>
          </cell>
        </row>
        <row r="4066">
          <cell r="A4066" t="str">
            <v/>
          </cell>
          <cell r="B4066" t="str">
            <v/>
          </cell>
          <cell r="D4066" t="str">
            <v/>
          </cell>
          <cell r="F4066">
            <v>0</v>
          </cell>
          <cell r="G4066">
            <v>0</v>
          </cell>
        </row>
        <row r="4067">
          <cell r="A4067" t="str">
            <v/>
          </cell>
          <cell r="B4067" t="str">
            <v/>
          </cell>
          <cell r="D4067" t="str">
            <v/>
          </cell>
          <cell r="F4067">
            <v>0</v>
          </cell>
          <cell r="G4067">
            <v>0</v>
          </cell>
        </row>
        <row r="4068">
          <cell r="A4068" t="str">
            <v/>
          </cell>
          <cell r="B4068" t="str">
            <v/>
          </cell>
          <cell r="D4068" t="str">
            <v/>
          </cell>
          <cell r="F4068">
            <v>0</v>
          </cell>
          <cell r="G4068">
            <v>0</v>
          </cell>
        </row>
        <row r="4069">
          <cell r="A4069" t="str">
            <v/>
          </cell>
          <cell r="B4069" t="str">
            <v/>
          </cell>
          <cell r="D4069" t="str">
            <v/>
          </cell>
          <cell r="F4069">
            <v>0</v>
          </cell>
          <cell r="G4069">
            <v>0</v>
          </cell>
        </row>
        <row r="4070">
          <cell r="A4070" t="str">
            <v/>
          </cell>
          <cell r="B4070" t="str">
            <v/>
          </cell>
          <cell r="D4070" t="str">
            <v/>
          </cell>
          <cell r="F4070">
            <v>0</v>
          </cell>
          <cell r="G4070">
            <v>0</v>
          </cell>
        </row>
        <row r="4071">
          <cell r="A4071" t="str">
            <v/>
          </cell>
          <cell r="B4071" t="str">
            <v/>
          </cell>
          <cell r="D4071" t="str">
            <v/>
          </cell>
          <cell r="F4071">
            <v>0</v>
          </cell>
          <cell r="G4071">
            <v>0</v>
          </cell>
        </row>
        <row r="4072">
          <cell r="A4072" t="str">
            <v/>
          </cell>
          <cell r="B4072" t="str">
            <v/>
          </cell>
          <cell r="D4072" t="str">
            <v/>
          </cell>
          <cell r="F4072">
            <v>0</v>
          </cell>
          <cell r="G4072">
            <v>0</v>
          </cell>
        </row>
        <row r="4073">
          <cell r="A4073" t="str">
            <v/>
          </cell>
          <cell r="B4073" t="str">
            <v/>
          </cell>
          <cell r="D4073" t="str">
            <v/>
          </cell>
          <cell r="F4073">
            <v>0</v>
          </cell>
          <cell r="G4073">
            <v>0</v>
          </cell>
        </row>
        <row r="4074">
          <cell r="A4074" t="str">
            <v/>
          </cell>
          <cell r="B4074" t="str">
            <v/>
          </cell>
          <cell r="D4074" t="str">
            <v/>
          </cell>
          <cell r="F4074">
            <v>0</v>
          </cell>
          <cell r="G4074">
            <v>0</v>
          </cell>
        </row>
        <row r="4075">
          <cell r="A4075" t="str">
            <v/>
          </cell>
          <cell r="B4075" t="str">
            <v/>
          </cell>
          <cell r="D4075" t="str">
            <v/>
          </cell>
          <cell r="F4075">
            <v>0</v>
          </cell>
          <cell r="G4075">
            <v>0</v>
          </cell>
        </row>
        <row r="4076">
          <cell r="A4076" t="str">
            <v/>
          </cell>
          <cell r="B4076" t="str">
            <v/>
          </cell>
          <cell r="D4076" t="str">
            <v/>
          </cell>
          <cell r="F4076">
            <v>0</v>
          </cell>
          <cell r="G4076">
            <v>0</v>
          </cell>
        </row>
        <row r="4077">
          <cell r="A4077" t="str">
            <v/>
          </cell>
          <cell r="B4077" t="str">
            <v/>
          </cell>
          <cell r="D4077" t="str">
            <v/>
          </cell>
          <cell r="F4077">
            <v>0</v>
          </cell>
          <cell r="G4077">
            <v>0</v>
          </cell>
        </row>
        <row r="4078">
          <cell r="A4078" t="str">
            <v/>
          </cell>
          <cell r="B4078" t="str">
            <v/>
          </cell>
          <cell r="D4078" t="str">
            <v/>
          </cell>
          <cell r="F4078">
            <v>0</v>
          </cell>
          <cell r="G4078">
            <v>0</v>
          </cell>
        </row>
        <row r="4079">
          <cell r="F4079" t="str">
            <v>Total A</v>
          </cell>
          <cell r="G4079">
            <v>0</v>
          </cell>
        </row>
        <row r="4080">
          <cell r="A4080" t="str">
            <v>B - MANO DE OBRA</v>
          </cell>
        </row>
        <row r="4081">
          <cell r="A4081" t="str">
            <v/>
          </cell>
          <cell r="B4081" t="str">
            <v/>
          </cell>
          <cell r="D4081" t="str">
            <v/>
          </cell>
          <cell r="F4081">
            <v>0</v>
          </cell>
          <cell r="G4081">
            <v>0</v>
          </cell>
        </row>
        <row r="4082">
          <cell r="A4082" t="str">
            <v/>
          </cell>
          <cell r="B4082" t="str">
            <v/>
          </cell>
          <cell r="D4082" t="str">
            <v/>
          </cell>
          <cell r="F4082">
            <v>0</v>
          </cell>
          <cell r="G4082">
            <v>0</v>
          </cell>
        </row>
        <row r="4083">
          <cell r="A4083" t="str">
            <v/>
          </cell>
          <cell r="B4083" t="str">
            <v/>
          </cell>
          <cell r="D4083" t="str">
            <v/>
          </cell>
          <cell r="F4083">
            <v>0</v>
          </cell>
          <cell r="G4083">
            <v>0</v>
          </cell>
        </row>
        <row r="4084">
          <cell r="A4084" t="str">
            <v/>
          </cell>
          <cell r="B4084" t="str">
            <v/>
          </cell>
          <cell r="D4084" t="str">
            <v/>
          </cell>
          <cell r="F4084">
            <v>0</v>
          </cell>
          <cell r="G4084">
            <v>0</v>
          </cell>
        </row>
        <row r="4085">
          <cell r="A4085" t="str">
            <v/>
          </cell>
          <cell r="B4085" t="str">
            <v/>
          </cell>
          <cell r="D4085" t="str">
            <v/>
          </cell>
          <cell r="F4085">
            <v>0</v>
          </cell>
          <cell r="G4085">
            <v>0</v>
          </cell>
        </row>
        <row r="4086">
          <cell r="A4086" t="str">
            <v/>
          </cell>
          <cell r="B4086" t="str">
            <v/>
          </cell>
          <cell r="D4086" t="str">
            <v/>
          </cell>
          <cell r="F4086">
            <v>0</v>
          </cell>
          <cell r="G4086">
            <v>0</v>
          </cell>
        </row>
        <row r="4087">
          <cell r="A4087" t="str">
            <v/>
          </cell>
          <cell r="B4087" t="str">
            <v/>
          </cell>
          <cell r="D4087" t="str">
            <v/>
          </cell>
          <cell r="F4087">
            <v>0</v>
          </cell>
          <cell r="G4087">
            <v>0</v>
          </cell>
        </row>
        <row r="4088">
          <cell r="A4088" t="str">
            <v/>
          </cell>
          <cell r="B4088" t="str">
            <v/>
          </cell>
          <cell r="D4088" t="str">
            <v/>
          </cell>
          <cell r="F4088">
            <v>0</v>
          </cell>
          <cell r="G4088">
            <v>0</v>
          </cell>
        </row>
        <row r="4089">
          <cell r="F4089" t="str">
            <v>Total B</v>
          </cell>
          <cell r="G4089">
            <v>0</v>
          </cell>
        </row>
        <row r="4090">
          <cell r="A4090" t="str">
            <v>C - EQUIPOS</v>
          </cell>
        </row>
        <row r="4091">
          <cell r="A4091" t="str">
            <v/>
          </cell>
          <cell r="B4091" t="str">
            <v/>
          </cell>
          <cell r="D4091" t="str">
            <v/>
          </cell>
          <cell r="F4091">
            <v>0</v>
          </cell>
          <cell r="G4091">
            <v>0</v>
          </cell>
        </row>
        <row r="4092">
          <cell r="A4092" t="str">
            <v/>
          </cell>
          <cell r="B4092" t="str">
            <v/>
          </cell>
          <cell r="D4092" t="str">
            <v/>
          </cell>
          <cell r="F4092">
            <v>0</v>
          </cell>
          <cell r="G4092">
            <v>0</v>
          </cell>
        </row>
        <row r="4093">
          <cell r="A4093" t="str">
            <v/>
          </cell>
          <cell r="B4093" t="str">
            <v/>
          </cell>
          <cell r="D4093" t="str">
            <v/>
          </cell>
          <cell r="F4093">
            <v>0</v>
          </cell>
          <cell r="G4093">
            <v>0</v>
          </cell>
        </row>
        <row r="4094">
          <cell r="A4094" t="str">
            <v/>
          </cell>
          <cell r="B4094" t="str">
            <v/>
          </cell>
          <cell r="D4094" t="str">
            <v/>
          </cell>
          <cell r="F4094">
            <v>0</v>
          </cell>
          <cell r="G4094">
            <v>0</v>
          </cell>
        </row>
        <row r="4095">
          <cell r="A4095" t="str">
            <v/>
          </cell>
          <cell r="B4095" t="str">
            <v/>
          </cell>
          <cell r="D4095" t="str">
            <v/>
          </cell>
          <cell r="F4095">
            <v>0</v>
          </cell>
          <cell r="G4095">
            <v>0</v>
          </cell>
        </row>
        <row r="4096">
          <cell r="A4096" t="str">
            <v/>
          </cell>
          <cell r="B4096" t="str">
            <v/>
          </cell>
          <cell r="D4096" t="str">
            <v/>
          </cell>
          <cell r="F4096">
            <v>0</v>
          </cell>
          <cell r="G4096">
            <v>0</v>
          </cell>
        </row>
        <row r="4097">
          <cell r="A4097" t="str">
            <v/>
          </cell>
          <cell r="B4097" t="str">
            <v/>
          </cell>
          <cell r="D4097" t="str">
            <v/>
          </cell>
          <cell r="F4097">
            <v>0</v>
          </cell>
          <cell r="G4097">
            <v>0</v>
          </cell>
        </row>
        <row r="4098">
          <cell r="A4098" t="str">
            <v/>
          </cell>
          <cell r="B4098" t="str">
            <v/>
          </cell>
          <cell r="D4098" t="str">
            <v/>
          </cell>
          <cell r="F4098">
            <v>0</v>
          </cell>
          <cell r="G4098">
            <v>0</v>
          </cell>
        </row>
        <row r="4099">
          <cell r="A4099" t="str">
            <v/>
          </cell>
          <cell r="B4099" t="str">
            <v/>
          </cell>
          <cell r="D4099" t="str">
            <v/>
          </cell>
          <cell r="F4099">
            <v>0</v>
          </cell>
          <cell r="G4099">
            <v>0</v>
          </cell>
        </row>
        <row r="4100">
          <cell r="A4100" t="str">
            <v/>
          </cell>
          <cell r="B4100" t="str">
            <v/>
          </cell>
          <cell r="D4100" t="str">
            <v/>
          </cell>
          <cell r="F4100">
            <v>0</v>
          </cell>
          <cell r="G4100">
            <v>0</v>
          </cell>
        </row>
        <row r="4101">
          <cell r="F4101" t="str">
            <v>Total C</v>
          </cell>
          <cell r="G4101">
            <v>0</v>
          </cell>
        </row>
        <row r="4103">
          <cell r="A4103" t="str">
            <v/>
          </cell>
          <cell r="B4103" t="str">
            <v/>
          </cell>
          <cell r="D4103" t="str">
            <v>COSTO NETO</v>
          </cell>
          <cell r="F4103" t="str">
            <v>Total D=A+B+C</v>
          </cell>
          <cell r="G4103">
            <v>0</v>
          </cell>
        </row>
        <row r="4105">
          <cell r="A4105" t="str">
            <v>ANALISIS DE PRECIOS</v>
          </cell>
        </row>
        <row r="4106">
          <cell r="A4106" t="str">
            <v>COMITENTE:</v>
          </cell>
          <cell r="B4106" t="str">
            <v>INSTITUTO PROVINCIAL DE LA VIVIENDA</v>
          </cell>
        </row>
        <row r="4107">
          <cell r="A4107" t="str">
            <v>CONTRATISTA:</v>
          </cell>
          <cell r="B4107">
            <v>0</v>
          </cell>
        </row>
        <row r="4108">
          <cell r="A4108" t="str">
            <v>OBRA:</v>
          </cell>
          <cell r="B4108">
            <v>0</v>
          </cell>
          <cell r="F4108" t="str">
            <v>PRECIOS A:</v>
          </cell>
          <cell r="G4108">
            <v>0</v>
          </cell>
        </row>
        <row r="4109">
          <cell r="A4109" t="str">
            <v>UBICACIÓN:</v>
          </cell>
          <cell r="B4109">
            <v>0</v>
          </cell>
        </row>
        <row r="4110">
          <cell r="A4110" t="str">
            <v>RUBRO:</v>
          </cell>
          <cell r="C4110">
            <v>0</v>
          </cell>
        </row>
        <row r="4111">
          <cell r="A4111" t="str">
            <v>ITEM:</v>
          </cell>
          <cell r="B4111" t="str">
            <v/>
          </cell>
          <cell r="C4111" t="str">
            <v/>
          </cell>
          <cell r="F4111" t="str">
            <v>UNIDAD:</v>
          </cell>
          <cell r="G4111" t="str">
            <v/>
          </cell>
        </row>
        <row r="4113">
          <cell r="A4113" t="str">
            <v>DATOS REDETERMINACION</v>
          </cell>
          <cell r="C4113" t="str">
            <v>DESIGNACION</v>
          </cell>
          <cell r="D4113" t="str">
            <v>U</v>
          </cell>
          <cell r="E4113" t="str">
            <v>Cantidad</v>
          </cell>
          <cell r="F4113" t="str">
            <v>$ Unitarios</v>
          </cell>
          <cell r="G4113" t="str">
            <v>$ Parcial</v>
          </cell>
        </row>
        <row r="4114">
          <cell r="A4114" t="str">
            <v>CÓDIGO</v>
          </cell>
          <cell r="B4114" t="str">
            <v>DESCRIPCIÓN</v>
          </cell>
        </row>
        <row r="4115">
          <cell r="A4115" t="str">
            <v>A - MATERIALES</v>
          </cell>
        </row>
        <row r="4116">
          <cell r="A4116" t="str">
            <v/>
          </cell>
          <cell r="B4116" t="str">
            <v/>
          </cell>
          <cell r="D4116" t="str">
            <v/>
          </cell>
          <cell r="F4116">
            <v>0</v>
          </cell>
          <cell r="G4116">
            <v>0</v>
          </cell>
        </row>
        <row r="4117">
          <cell r="A4117" t="str">
            <v/>
          </cell>
          <cell r="B4117" t="str">
            <v/>
          </cell>
          <cell r="D4117" t="str">
            <v/>
          </cell>
          <cell r="F4117">
            <v>0</v>
          </cell>
          <cell r="G4117">
            <v>0</v>
          </cell>
        </row>
        <row r="4118">
          <cell r="A4118" t="str">
            <v/>
          </cell>
          <cell r="B4118" t="str">
            <v/>
          </cell>
          <cell r="D4118" t="str">
            <v/>
          </cell>
          <cell r="F4118">
            <v>0</v>
          </cell>
          <cell r="G4118">
            <v>0</v>
          </cell>
        </row>
        <row r="4119">
          <cell r="A4119" t="str">
            <v/>
          </cell>
          <cell r="B4119" t="str">
            <v/>
          </cell>
          <cell r="D4119" t="str">
            <v/>
          </cell>
          <cell r="F4119">
            <v>0</v>
          </cell>
          <cell r="G4119">
            <v>0</v>
          </cell>
        </row>
        <row r="4120">
          <cell r="A4120" t="str">
            <v/>
          </cell>
          <cell r="B4120" t="str">
            <v/>
          </cell>
          <cell r="D4120" t="str">
            <v/>
          </cell>
          <cell r="F4120">
            <v>0</v>
          </cell>
          <cell r="G4120">
            <v>0</v>
          </cell>
        </row>
        <row r="4121">
          <cell r="A4121" t="str">
            <v/>
          </cell>
          <cell r="B4121" t="str">
            <v/>
          </cell>
          <cell r="D4121" t="str">
            <v/>
          </cell>
          <cell r="F4121">
            <v>0</v>
          </cell>
          <cell r="G4121">
            <v>0</v>
          </cell>
        </row>
        <row r="4122">
          <cell r="A4122" t="str">
            <v/>
          </cell>
          <cell r="B4122" t="str">
            <v/>
          </cell>
          <cell r="D4122" t="str">
            <v/>
          </cell>
          <cell r="F4122">
            <v>0</v>
          </cell>
          <cell r="G4122">
            <v>0</v>
          </cell>
        </row>
        <row r="4123">
          <cell r="A4123" t="str">
            <v/>
          </cell>
          <cell r="B4123" t="str">
            <v/>
          </cell>
          <cell r="D4123" t="str">
            <v/>
          </cell>
          <cell r="F4123">
            <v>0</v>
          </cell>
          <cell r="G4123">
            <v>0</v>
          </cell>
        </row>
        <row r="4124">
          <cell r="A4124" t="str">
            <v/>
          </cell>
          <cell r="B4124" t="str">
            <v/>
          </cell>
          <cell r="D4124" t="str">
            <v/>
          </cell>
          <cell r="F4124">
            <v>0</v>
          </cell>
          <cell r="G4124">
            <v>0</v>
          </cell>
        </row>
        <row r="4125">
          <cell r="A4125" t="str">
            <v/>
          </cell>
          <cell r="B4125" t="str">
            <v/>
          </cell>
          <cell r="D4125" t="str">
            <v/>
          </cell>
          <cell r="F4125">
            <v>0</v>
          </cell>
          <cell r="G4125">
            <v>0</v>
          </cell>
        </row>
        <row r="4126">
          <cell r="A4126" t="str">
            <v/>
          </cell>
          <cell r="B4126" t="str">
            <v/>
          </cell>
          <cell r="D4126" t="str">
            <v/>
          </cell>
          <cell r="F4126">
            <v>0</v>
          </cell>
          <cell r="G4126">
            <v>0</v>
          </cell>
        </row>
        <row r="4127">
          <cell r="A4127" t="str">
            <v/>
          </cell>
          <cell r="B4127" t="str">
            <v/>
          </cell>
          <cell r="D4127" t="str">
            <v/>
          </cell>
          <cell r="F4127">
            <v>0</v>
          </cell>
          <cell r="G4127">
            <v>0</v>
          </cell>
        </row>
        <row r="4128">
          <cell r="A4128" t="str">
            <v/>
          </cell>
          <cell r="B4128" t="str">
            <v/>
          </cell>
          <cell r="D4128" t="str">
            <v/>
          </cell>
          <cell r="F4128">
            <v>0</v>
          </cell>
          <cell r="G4128">
            <v>0</v>
          </cell>
        </row>
        <row r="4129">
          <cell r="A4129" t="str">
            <v/>
          </cell>
          <cell r="B4129" t="str">
            <v/>
          </cell>
          <cell r="D4129" t="str">
            <v/>
          </cell>
          <cell r="F4129">
            <v>0</v>
          </cell>
          <cell r="G4129">
            <v>0</v>
          </cell>
        </row>
        <row r="4130">
          <cell r="A4130" t="str">
            <v/>
          </cell>
          <cell r="B4130" t="str">
            <v/>
          </cell>
          <cell r="D4130" t="str">
            <v/>
          </cell>
          <cell r="F4130">
            <v>0</v>
          </cell>
          <cell r="G4130">
            <v>0</v>
          </cell>
        </row>
        <row r="4131">
          <cell r="A4131" t="str">
            <v/>
          </cell>
          <cell r="B4131" t="str">
            <v/>
          </cell>
          <cell r="D4131" t="str">
            <v/>
          </cell>
          <cell r="F4131">
            <v>0</v>
          </cell>
          <cell r="G4131">
            <v>0</v>
          </cell>
        </row>
        <row r="4132">
          <cell r="A4132" t="str">
            <v/>
          </cell>
          <cell r="B4132" t="str">
            <v/>
          </cell>
          <cell r="D4132" t="str">
            <v/>
          </cell>
          <cell r="F4132">
            <v>0</v>
          </cell>
          <cell r="G4132">
            <v>0</v>
          </cell>
        </row>
        <row r="4133">
          <cell r="A4133" t="str">
            <v/>
          </cell>
          <cell r="B4133" t="str">
            <v/>
          </cell>
          <cell r="D4133" t="str">
            <v/>
          </cell>
          <cell r="F4133">
            <v>0</v>
          </cell>
          <cell r="G4133">
            <v>0</v>
          </cell>
        </row>
        <row r="4134">
          <cell r="A4134" t="str">
            <v/>
          </cell>
          <cell r="B4134" t="str">
            <v/>
          </cell>
          <cell r="D4134" t="str">
            <v/>
          </cell>
          <cell r="F4134">
            <v>0</v>
          </cell>
          <cell r="G4134">
            <v>0</v>
          </cell>
        </row>
        <row r="4135">
          <cell r="A4135" t="str">
            <v/>
          </cell>
          <cell r="B4135" t="str">
            <v/>
          </cell>
          <cell r="D4135" t="str">
            <v/>
          </cell>
          <cell r="F4135">
            <v>0</v>
          </cell>
          <cell r="G4135">
            <v>0</v>
          </cell>
        </row>
        <row r="4136">
          <cell r="F4136" t="str">
            <v>Total A</v>
          </cell>
          <cell r="G4136">
            <v>0</v>
          </cell>
        </row>
        <row r="4137">
          <cell r="A4137" t="str">
            <v>B - MANO DE OBRA</v>
          </cell>
        </row>
        <row r="4138">
          <cell r="A4138" t="str">
            <v/>
          </cell>
          <cell r="B4138" t="str">
            <v/>
          </cell>
          <cell r="D4138" t="str">
            <v/>
          </cell>
          <cell r="F4138">
            <v>0</v>
          </cell>
          <cell r="G4138">
            <v>0</v>
          </cell>
        </row>
        <row r="4139">
          <cell r="A4139" t="str">
            <v/>
          </cell>
          <cell r="B4139" t="str">
            <v/>
          </cell>
          <cell r="D4139" t="str">
            <v/>
          </cell>
          <cell r="F4139">
            <v>0</v>
          </cell>
          <cell r="G4139">
            <v>0</v>
          </cell>
        </row>
        <row r="4140">
          <cell r="A4140" t="str">
            <v/>
          </cell>
          <cell r="B4140" t="str">
            <v/>
          </cell>
          <cell r="D4140" t="str">
            <v/>
          </cell>
          <cell r="F4140">
            <v>0</v>
          </cell>
          <cell r="G4140">
            <v>0</v>
          </cell>
        </row>
        <row r="4141">
          <cell r="A4141" t="str">
            <v/>
          </cell>
          <cell r="B4141" t="str">
            <v/>
          </cell>
          <cell r="D4141" t="str">
            <v/>
          </cell>
          <cell r="F4141">
            <v>0</v>
          </cell>
          <cell r="G4141">
            <v>0</v>
          </cell>
        </row>
        <row r="4142">
          <cell r="A4142" t="str">
            <v/>
          </cell>
          <cell r="B4142" t="str">
            <v/>
          </cell>
          <cell r="D4142" t="str">
            <v/>
          </cell>
          <cell r="F4142">
            <v>0</v>
          </cell>
          <cell r="G4142">
            <v>0</v>
          </cell>
        </row>
        <row r="4143">
          <cell r="A4143" t="str">
            <v/>
          </cell>
          <cell r="B4143" t="str">
            <v/>
          </cell>
          <cell r="D4143" t="str">
            <v/>
          </cell>
          <cell r="F4143">
            <v>0</v>
          </cell>
          <cell r="G4143">
            <v>0</v>
          </cell>
        </row>
        <row r="4144">
          <cell r="A4144" t="str">
            <v/>
          </cell>
          <cell r="B4144" t="str">
            <v/>
          </cell>
          <cell r="D4144" t="str">
            <v/>
          </cell>
          <cell r="F4144">
            <v>0</v>
          </cell>
          <cell r="G4144">
            <v>0</v>
          </cell>
        </row>
        <row r="4145">
          <cell r="A4145" t="str">
            <v/>
          </cell>
          <cell r="B4145" t="str">
            <v/>
          </cell>
          <cell r="D4145" t="str">
            <v/>
          </cell>
          <cell r="F4145">
            <v>0</v>
          </cell>
          <cell r="G4145">
            <v>0</v>
          </cell>
        </row>
        <row r="4146">
          <cell r="F4146" t="str">
            <v>Total B</v>
          </cell>
          <cell r="G4146">
            <v>0</v>
          </cell>
        </row>
        <row r="4147">
          <cell r="A4147" t="str">
            <v>C - EQUIPOS</v>
          </cell>
        </row>
        <row r="4148">
          <cell r="A4148" t="str">
            <v/>
          </cell>
          <cell r="B4148" t="str">
            <v/>
          </cell>
          <cell r="D4148" t="str">
            <v/>
          </cell>
          <cell r="F4148">
            <v>0</v>
          </cell>
          <cell r="G4148">
            <v>0</v>
          </cell>
        </row>
        <row r="4149">
          <cell r="A4149" t="str">
            <v/>
          </cell>
          <cell r="B4149" t="str">
            <v/>
          </cell>
          <cell r="D4149" t="str">
            <v/>
          </cell>
          <cell r="F4149">
            <v>0</v>
          </cell>
          <cell r="G4149">
            <v>0</v>
          </cell>
        </row>
        <row r="4150">
          <cell r="A4150" t="str">
            <v/>
          </cell>
          <cell r="B4150" t="str">
            <v/>
          </cell>
          <cell r="D4150" t="str">
            <v/>
          </cell>
          <cell r="F4150">
            <v>0</v>
          </cell>
          <cell r="G4150">
            <v>0</v>
          </cell>
        </row>
        <row r="4151">
          <cell r="A4151" t="str">
            <v/>
          </cell>
          <cell r="B4151" t="str">
            <v/>
          </cell>
          <cell r="D4151" t="str">
            <v/>
          </cell>
          <cell r="F4151">
            <v>0</v>
          </cell>
          <cell r="G4151">
            <v>0</v>
          </cell>
        </row>
        <row r="4152">
          <cell r="A4152" t="str">
            <v/>
          </cell>
          <cell r="B4152" t="str">
            <v/>
          </cell>
          <cell r="D4152" t="str">
            <v/>
          </cell>
          <cell r="F4152">
            <v>0</v>
          </cell>
          <cell r="G4152">
            <v>0</v>
          </cell>
        </row>
        <row r="4153">
          <cell r="A4153" t="str">
            <v/>
          </cell>
          <cell r="B4153" t="str">
            <v/>
          </cell>
          <cell r="D4153" t="str">
            <v/>
          </cell>
          <cell r="F4153">
            <v>0</v>
          </cell>
          <cell r="G4153">
            <v>0</v>
          </cell>
        </row>
        <row r="4154">
          <cell r="A4154" t="str">
            <v/>
          </cell>
          <cell r="B4154" t="str">
            <v/>
          </cell>
          <cell r="D4154" t="str">
            <v/>
          </cell>
          <cell r="F4154">
            <v>0</v>
          </cell>
          <cell r="G4154">
            <v>0</v>
          </cell>
        </row>
        <row r="4155">
          <cell r="A4155" t="str">
            <v/>
          </cell>
          <cell r="B4155" t="str">
            <v/>
          </cell>
          <cell r="D4155" t="str">
            <v/>
          </cell>
          <cell r="F4155">
            <v>0</v>
          </cell>
          <cell r="G4155">
            <v>0</v>
          </cell>
        </row>
        <row r="4156">
          <cell r="A4156" t="str">
            <v/>
          </cell>
          <cell r="B4156" t="str">
            <v/>
          </cell>
          <cell r="D4156" t="str">
            <v/>
          </cell>
          <cell r="F4156">
            <v>0</v>
          </cell>
          <cell r="G4156">
            <v>0</v>
          </cell>
        </row>
        <row r="4157">
          <cell r="A4157" t="str">
            <v/>
          </cell>
          <cell r="B4157" t="str">
            <v/>
          </cell>
          <cell r="D4157" t="str">
            <v/>
          </cell>
          <cell r="F4157">
            <v>0</v>
          </cell>
          <cell r="G4157">
            <v>0</v>
          </cell>
        </row>
        <row r="4158">
          <cell r="F4158" t="str">
            <v>Total C</v>
          </cell>
          <cell r="G4158">
            <v>0</v>
          </cell>
        </row>
        <row r="4160">
          <cell r="A4160" t="str">
            <v/>
          </cell>
          <cell r="B4160" t="str">
            <v/>
          </cell>
          <cell r="D4160" t="str">
            <v>COSTO NETO</v>
          </cell>
          <cell r="F4160" t="str">
            <v>Total D=A+B+C</v>
          </cell>
          <cell r="G4160">
            <v>0</v>
          </cell>
        </row>
        <row r="4162">
          <cell r="A4162" t="str">
            <v>ANALISIS DE PRECIOS</v>
          </cell>
        </row>
        <row r="4163">
          <cell r="A4163" t="str">
            <v>COMITENTE:</v>
          </cell>
          <cell r="B4163" t="str">
            <v>INSTITUTO PROVINCIAL DE LA VIVIENDA</v>
          </cell>
        </row>
        <row r="4164">
          <cell r="A4164" t="str">
            <v>CONTRATISTA:</v>
          </cell>
          <cell r="B4164">
            <v>0</v>
          </cell>
        </row>
        <row r="4165">
          <cell r="A4165" t="str">
            <v>OBRA:</v>
          </cell>
          <cell r="B4165">
            <v>0</v>
          </cell>
          <cell r="F4165" t="str">
            <v>PRECIOS A:</v>
          </cell>
          <cell r="G4165">
            <v>0</v>
          </cell>
        </row>
        <row r="4166">
          <cell r="A4166" t="str">
            <v>UBICACIÓN:</v>
          </cell>
          <cell r="B4166">
            <v>0</v>
          </cell>
        </row>
        <row r="4167">
          <cell r="A4167" t="str">
            <v>RUBRO:</v>
          </cell>
          <cell r="C4167">
            <v>0</v>
          </cell>
        </row>
        <row r="4168">
          <cell r="A4168" t="str">
            <v>ITEM:</v>
          </cell>
          <cell r="B4168" t="str">
            <v/>
          </cell>
          <cell r="C4168" t="str">
            <v/>
          </cell>
          <cell r="F4168" t="str">
            <v>UNIDAD:</v>
          </cell>
          <cell r="G4168" t="str">
            <v/>
          </cell>
        </row>
        <row r="4170">
          <cell r="A4170" t="str">
            <v>DATOS REDETERMINACION</v>
          </cell>
          <cell r="C4170" t="str">
            <v>DESIGNACION</v>
          </cell>
          <cell r="D4170" t="str">
            <v>U</v>
          </cell>
          <cell r="E4170" t="str">
            <v>Cantidad</v>
          </cell>
          <cell r="F4170" t="str">
            <v>$ Unitarios</v>
          </cell>
          <cell r="G4170" t="str">
            <v>$ Parcial</v>
          </cell>
        </row>
        <row r="4171">
          <cell r="A4171" t="str">
            <v>CÓDIGO</v>
          </cell>
          <cell r="B4171" t="str">
            <v>DESCRIPCIÓN</v>
          </cell>
        </row>
        <row r="4172">
          <cell r="A4172" t="str">
            <v>A - MATERIALES</v>
          </cell>
        </row>
        <row r="4173">
          <cell r="A4173" t="str">
            <v/>
          </cell>
          <cell r="B4173" t="str">
            <v/>
          </cell>
          <cell r="D4173" t="str">
            <v/>
          </cell>
          <cell r="F4173">
            <v>0</v>
          </cell>
          <cell r="G4173">
            <v>0</v>
          </cell>
        </row>
        <row r="4174">
          <cell r="A4174" t="str">
            <v/>
          </cell>
          <cell r="B4174" t="str">
            <v/>
          </cell>
          <cell r="D4174" t="str">
            <v/>
          </cell>
          <cell r="F4174">
            <v>0</v>
          </cell>
          <cell r="G4174">
            <v>0</v>
          </cell>
        </row>
        <row r="4175">
          <cell r="A4175" t="str">
            <v/>
          </cell>
          <cell r="B4175" t="str">
            <v/>
          </cell>
          <cell r="D4175" t="str">
            <v/>
          </cell>
          <cell r="F4175">
            <v>0</v>
          </cell>
          <cell r="G4175">
            <v>0</v>
          </cell>
        </row>
        <row r="4176">
          <cell r="A4176" t="str">
            <v/>
          </cell>
          <cell r="B4176" t="str">
            <v/>
          </cell>
          <cell r="D4176" t="str">
            <v/>
          </cell>
          <cell r="F4176">
            <v>0</v>
          </cell>
          <cell r="G4176">
            <v>0</v>
          </cell>
        </row>
        <row r="4177">
          <cell r="A4177" t="str">
            <v/>
          </cell>
          <cell r="B4177" t="str">
            <v/>
          </cell>
          <cell r="D4177" t="str">
            <v/>
          </cell>
          <cell r="F4177">
            <v>0</v>
          </cell>
          <cell r="G4177">
            <v>0</v>
          </cell>
        </row>
        <row r="4178">
          <cell r="A4178" t="str">
            <v/>
          </cell>
          <cell r="B4178" t="str">
            <v/>
          </cell>
          <cell r="D4178" t="str">
            <v/>
          </cell>
          <cell r="F4178">
            <v>0</v>
          </cell>
          <cell r="G4178">
            <v>0</v>
          </cell>
        </row>
        <row r="4179">
          <cell r="A4179" t="str">
            <v/>
          </cell>
          <cell r="B4179" t="str">
            <v/>
          </cell>
          <cell r="D4179" t="str">
            <v/>
          </cell>
          <cell r="F4179">
            <v>0</v>
          </cell>
          <cell r="G4179">
            <v>0</v>
          </cell>
        </row>
        <row r="4180">
          <cell r="A4180" t="str">
            <v/>
          </cell>
          <cell r="B4180" t="str">
            <v/>
          </cell>
          <cell r="D4180" t="str">
            <v/>
          </cell>
          <cell r="F4180">
            <v>0</v>
          </cell>
          <cell r="G4180">
            <v>0</v>
          </cell>
        </row>
        <row r="4181">
          <cell r="A4181" t="str">
            <v/>
          </cell>
          <cell r="B4181" t="str">
            <v/>
          </cell>
          <cell r="D4181" t="str">
            <v/>
          </cell>
          <cell r="F4181">
            <v>0</v>
          </cell>
          <cell r="G4181">
            <v>0</v>
          </cell>
        </row>
        <row r="4182">
          <cell r="A4182" t="str">
            <v/>
          </cell>
          <cell r="B4182" t="str">
            <v/>
          </cell>
          <cell r="D4182" t="str">
            <v/>
          </cell>
          <cell r="F4182">
            <v>0</v>
          </cell>
          <cell r="G4182">
            <v>0</v>
          </cell>
        </row>
        <row r="4183">
          <cell r="A4183" t="str">
            <v/>
          </cell>
          <cell r="B4183" t="str">
            <v/>
          </cell>
          <cell r="D4183" t="str">
            <v/>
          </cell>
          <cell r="F4183">
            <v>0</v>
          </cell>
          <cell r="G4183">
            <v>0</v>
          </cell>
        </row>
        <row r="4184">
          <cell r="A4184" t="str">
            <v/>
          </cell>
          <cell r="B4184" t="str">
            <v/>
          </cell>
          <cell r="D4184" t="str">
            <v/>
          </cell>
          <cell r="F4184">
            <v>0</v>
          </cell>
          <cell r="G4184">
            <v>0</v>
          </cell>
        </row>
        <row r="4185">
          <cell r="A4185" t="str">
            <v/>
          </cell>
          <cell r="B4185" t="str">
            <v/>
          </cell>
          <cell r="D4185" t="str">
            <v/>
          </cell>
          <cell r="F4185">
            <v>0</v>
          </cell>
          <cell r="G4185">
            <v>0</v>
          </cell>
        </row>
        <row r="4186">
          <cell r="A4186" t="str">
            <v/>
          </cell>
          <cell r="B4186" t="str">
            <v/>
          </cell>
          <cell r="D4186" t="str">
            <v/>
          </cell>
          <cell r="F4186">
            <v>0</v>
          </cell>
          <cell r="G4186">
            <v>0</v>
          </cell>
        </row>
        <row r="4187">
          <cell r="A4187" t="str">
            <v/>
          </cell>
          <cell r="B4187" t="str">
            <v/>
          </cell>
          <cell r="D4187" t="str">
            <v/>
          </cell>
          <cell r="F4187">
            <v>0</v>
          </cell>
          <cell r="G4187">
            <v>0</v>
          </cell>
        </row>
        <row r="4188">
          <cell r="A4188" t="str">
            <v/>
          </cell>
          <cell r="B4188" t="str">
            <v/>
          </cell>
          <cell r="D4188" t="str">
            <v/>
          </cell>
          <cell r="F4188">
            <v>0</v>
          </cell>
          <cell r="G4188">
            <v>0</v>
          </cell>
        </row>
        <row r="4189">
          <cell r="A4189" t="str">
            <v/>
          </cell>
          <cell r="B4189" t="str">
            <v/>
          </cell>
          <cell r="D4189" t="str">
            <v/>
          </cell>
          <cell r="F4189">
            <v>0</v>
          </cell>
          <cell r="G4189">
            <v>0</v>
          </cell>
        </row>
        <row r="4190">
          <cell r="A4190" t="str">
            <v/>
          </cell>
          <cell r="B4190" t="str">
            <v/>
          </cell>
          <cell r="D4190" t="str">
            <v/>
          </cell>
          <cell r="F4190">
            <v>0</v>
          </cell>
          <cell r="G4190">
            <v>0</v>
          </cell>
        </row>
        <row r="4191">
          <cell r="A4191" t="str">
            <v/>
          </cell>
          <cell r="B4191" t="str">
            <v/>
          </cell>
          <cell r="D4191" t="str">
            <v/>
          </cell>
          <cell r="F4191">
            <v>0</v>
          </cell>
          <cell r="G4191">
            <v>0</v>
          </cell>
        </row>
        <row r="4192">
          <cell r="A4192" t="str">
            <v/>
          </cell>
          <cell r="B4192" t="str">
            <v/>
          </cell>
          <cell r="D4192" t="str">
            <v/>
          </cell>
          <cell r="F4192">
            <v>0</v>
          </cell>
          <cell r="G4192">
            <v>0</v>
          </cell>
        </row>
        <row r="4193">
          <cell r="F4193" t="str">
            <v>Total A</v>
          </cell>
          <cell r="G4193">
            <v>0</v>
          </cell>
        </row>
        <row r="4194">
          <cell r="A4194" t="str">
            <v>B - MANO DE OBRA</v>
          </cell>
        </row>
        <row r="4195">
          <cell r="A4195" t="str">
            <v/>
          </cell>
          <cell r="B4195" t="str">
            <v/>
          </cell>
          <cell r="D4195" t="str">
            <v/>
          </cell>
          <cell r="F4195">
            <v>0</v>
          </cell>
          <cell r="G4195">
            <v>0</v>
          </cell>
        </row>
        <row r="4196">
          <cell r="A4196" t="str">
            <v/>
          </cell>
          <cell r="B4196" t="str">
            <v/>
          </cell>
          <cell r="D4196" t="str">
            <v/>
          </cell>
          <cell r="F4196">
            <v>0</v>
          </cell>
          <cell r="G4196">
            <v>0</v>
          </cell>
        </row>
        <row r="4197">
          <cell r="A4197" t="str">
            <v/>
          </cell>
          <cell r="B4197" t="str">
            <v/>
          </cell>
          <cell r="D4197" t="str">
            <v/>
          </cell>
          <cell r="F4197">
            <v>0</v>
          </cell>
          <cell r="G4197">
            <v>0</v>
          </cell>
        </row>
        <row r="4198">
          <cell r="A4198" t="str">
            <v/>
          </cell>
          <cell r="B4198" t="str">
            <v/>
          </cell>
          <cell r="D4198" t="str">
            <v/>
          </cell>
          <cell r="F4198">
            <v>0</v>
          </cell>
          <cell r="G4198">
            <v>0</v>
          </cell>
        </row>
        <row r="4199">
          <cell r="A4199" t="str">
            <v/>
          </cell>
          <cell r="B4199" t="str">
            <v/>
          </cell>
          <cell r="D4199" t="str">
            <v/>
          </cell>
          <cell r="F4199">
            <v>0</v>
          </cell>
          <cell r="G4199">
            <v>0</v>
          </cell>
        </row>
        <row r="4200">
          <cell r="A4200" t="str">
            <v/>
          </cell>
          <cell r="B4200" t="str">
            <v/>
          </cell>
          <cell r="D4200" t="str">
            <v/>
          </cell>
          <cell r="F4200">
            <v>0</v>
          </cell>
          <cell r="G4200">
            <v>0</v>
          </cell>
        </row>
        <row r="4201">
          <cell r="A4201" t="str">
            <v/>
          </cell>
          <cell r="B4201" t="str">
            <v/>
          </cell>
          <cell r="D4201" t="str">
            <v/>
          </cell>
          <cell r="F4201">
            <v>0</v>
          </cell>
          <cell r="G4201">
            <v>0</v>
          </cell>
        </row>
        <row r="4202">
          <cell r="A4202" t="str">
            <v/>
          </cell>
          <cell r="B4202" t="str">
            <v/>
          </cell>
          <cell r="D4202" t="str">
            <v/>
          </cell>
          <cell r="F4202">
            <v>0</v>
          </cell>
          <cell r="G4202">
            <v>0</v>
          </cell>
        </row>
        <row r="4203">
          <cell r="F4203" t="str">
            <v>Total B</v>
          </cell>
          <cell r="G4203">
            <v>0</v>
          </cell>
        </row>
        <row r="4204">
          <cell r="A4204" t="str">
            <v>C - EQUIPOS</v>
          </cell>
        </row>
        <row r="4205">
          <cell r="A4205" t="str">
            <v/>
          </cell>
          <cell r="B4205" t="str">
            <v/>
          </cell>
          <cell r="D4205" t="str">
            <v/>
          </cell>
          <cell r="F4205">
            <v>0</v>
          </cell>
          <cell r="G4205">
            <v>0</v>
          </cell>
        </row>
        <row r="4206">
          <cell r="A4206" t="str">
            <v/>
          </cell>
          <cell r="B4206" t="str">
            <v/>
          </cell>
          <cell r="D4206" t="str">
            <v/>
          </cell>
          <cell r="F4206">
            <v>0</v>
          </cell>
          <cell r="G4206">
            <v>0</v>
          </cell>
        </row>
        <row r="4207">
          <cell r="A4207" t="str">
            <v/>
          </cell>
          <cell r="B4207" t="str">
            <v/>
          </cell>
          <cell r="D4207" t="str">
            <v/>
          </cell>
          <cell r="F4207">
            <v>0</v>
          </cell>
          <cell r="G4207">
            <v>0</v>
          </cell>
        </row>
        <row r="4208">
          <cell r="A4208" t="str">
            <v/>
          </cell>
          <cell r="B4208" t="str">
            <v/>
          </cell>
          <cell r="D4208" t="str">
            <v/>
          </cell>
          <cell r="F4208">
            <v>0</v>
          </cell>
          <cell r="G4208">
            <v>0</v>
          </cell>
        </row>
        <row r="4209">
          <cell r="A4209" t="str">
            <v/>
          </cell>
          <cell r="B4209" t="str">
            <v/>
          </cell>
          <cell r="D4209" t="str">
            <v/>
          </cell>
          <cell r="F4209">
            <v>0</v>
          </cell>
          <cell r="G4209">
            <v>0</v>
          </cell>
        </row>
        <row r="4210">
          <cell r="A4210" t="str">
            <v/>
          </cell>
          <cell r="B4210" t="str">
            <v/>
          </cell>
          <cell r="D4210" t="str">
            <v/>
          </cell>
          <cell r="F4210">
            <v>0</v>
          </cell>
          <cell r="G4210">
            <v>0</v>
          </cell>
        </row>
        <row r="4211">
          <cell r="A4211" t="str">
            <v/>
          </cell>
          <cell r="B4211" t="str">
            <v/>
          </cell>
          <cell r="D4211" t="str">
            <v/>
          </cell>
          <cell r="F4211">
            <v>0</v>
          </cell>
          <cell r="G4211">
            <v>0</v>
          </cell>
        </row>
        <row r="4212">
          <cell r="A4212" t="str">
            <v/>
          </cell>
          <cell r="B4212" t="str">
            <v/>
          </cell>
          <cell r="D4212" t="str">
            <v/>
          </cell>
          <cell r="F4212">
            <v>0</v>
          </cell>
          <cell r="G4212">
            <v>0</v>
          </cell>
        </row>
        <row r="4213">
          <cell r="A4213" t="str">
            <v/>
          </cell>
          <cell r="B4213" t="str">
            <v/>
          </cell>
          <cell r="D4213" t="str">
            <v/>
          </cell>
          <cell r="F4213">
            <v>0</v>
          </cell>
          <cell r="G4213">
            <v>0</v>
          </cell>
        </row>
        <row r="4214">
          <cell r="A4214" t="str">
            <v/>
          </cell>
          <cell r="B4214" t="str">
            <v/>
          </cell>
          <cell r="D4214" t="str">
            <v/>
          </cell>
          <cell r="F4214">
            <v>0</v>
          </cell>
          <cell r="G4214">
            <v>0</v>
          </cell>
        </row>
        <row r="4215">
          <cell r="F4215" t="str">
            <v>Total C</v>
          </cell>
          <cell r="G4215">
            <v>0</v>
          </cell>
        </row>
        <row r="4217">
          <cell r="A4217" t="str">
            <v/>
          </cell>
          <cell r="B4217" t="str">
            <v/>
          </cell>
          <cell r="D4217" t="str">
            <v>COSTO NETO</v>
          </cell>
          <cell r="F4217" t="str">
            <v>Total D=A+B+C</v>
          </cell>
          <cell r="G4217">
            <v>0</v>
          </cell>
        </row>
        <row r="4219">
          <cell r="A4219" t="str">
            <v>ANALISIS DE PRECIOS</v>
          </cell>
        </row>
        <row r="4220">
          <cell r="A4220" t="str">
            <v>COMITENTE:</v>
          </cell>
          <cell r="B4220" t="str">
            <v>INSTITUTO PROVINCIAL DE LA VIVIENDA</v>
          </cell>
        </row>
        <row r="4221">
          <cell r="A4221" t="str">
            <v>CONTRATISTA:</v>
          </cell>
          <cell r="B4221">
            <v>0</v>
          </cell>
        </row>
        <row r="4222">
          <cell r="A4222" t="str">
            <v>OBRA:</v>
          </cell>
          <cell r="B4222">
            <v>0</v>
          </cell>
          <cell r="F4222" t="str">
            <v>PRECIOS A:</v>
          </cell>
          <cell r="G4222">
            <v>0</v>
          </cell>
        </row>
        <row r="4223">
          <cell r="A4223" t="str">
            <v>UBICACIÓN:</v>
          </cell>
          <cell r="B4223">
            <v>0</v>
          </cell>
        </row>
        <row r="4224">
          <cell r="A4224" t="str">
            <v>RUBRO:</v>
          </cell>
          <cell r="C4224">
            <v>0</v>
          </cell>
        </row>
        <row r="4225">
          <cell r="A4225" t="str">
            <v>ITEM:</v>
          </cell>
          <cell r="B4225" t="str">
            <v/>
          </cell>
          <cell r="C4225" t="str">
            <v/>
          </cell>
          <cell r="F4225" t="str">
            <v>UNIDAD:</v>
          </cell>
          <cell r="G4225" t="str">
            <v/>
          </cell>
        </row>
        <row r="4227">
          <cell r="A4227" t="str">
            <v>DATOS REDETERMINACION</v>
          </cell>
          <cell r="C4227" t="str">
            <v>DESIGNACION</v>
          </cell>
          <cell r="D4227" t="str">
            <v>U</v>
          </cell>
          <cell r="E4227" t="str">
            <v>Cantidad</v>
          </cell>
          <cell r="F4227" t="str">
            <v>$ Unitarios</v>
          </cell>
          <cell r="G4227" t="str">
            <v>$ Parcial</v>
          </cell>
        </row>
        <row r="4228">
          <cell r="A4228" t="str">
            <v>CÓDIGO</v>
          </cell>
          <cell r="B4228" t="str">
            <v>DESCRIPCIÓN</v>
          </cell>
        </row>
        <row r="4229">
          <cell r="A4229" t="str">
            <v>A - MATERIALES</v>
          </cell>
        </row>
        <row r="4230">
          <cell r="A4230" t="str">
            <v/>
          </cell>
          <cell r="B4230" t="str">
            <v/>
          </cell>
          <cell r="D4230" t="str">
            <v/>
          </cell>
          <cell r="F4230">
            <v>0</v>
          </cell>
          <cell r="G4230">
            <v>0</v>
          </cell>
        </row>
        <row r="4231">
          <cell r="A4231" t="str">
            <v/>
          </cell>
          <cell r="B4231" t="str">
            <v/>
          </cell>
          <cell r="D4231" t="str">
            <v/>
          </cell>
          <cell r="F4231">
            <v>0</v>
          </cell>
          <cell r="G4231">
            <v>0</v>
          </cell>
        </row>
        <row r="4232">
          <cell r="A4232" t="str">
            <v/>
          </cell>
          <cell r="B4232" t="str">
            <v/>
          </cell>
          <cell r="D4232" t="str">
            <v/>
          </cell>
          <cell r="F4232">
            <v>0</v>
          </cell>
          <cell r="G4232">
            <v>0</v>
          </cell>
        </row>
        <row r="4233">
          <cell r="A4233" t="str">
            <v/>
          </cell>
          <cell r="B4233" t="str">
            <v/>
          </cell>
          <cell r="D4233" t="str">
            <v/>
          </cell>
          <cell r="F4233">
            <v>0</v>
          </cell>
          <cell r="G4233">
            <v>0</v>
          </cell>
        </row>
        <row r="4234">
          <cell r="A4234" t="str">
            <v/>
          </cell>
          <cell r="B4234" t="str">
            <v/>
          </cell>
          <cell r="D4234" t="str">
            <v/>
          </cell>
          <cell r="F4234">
            <v>0</v>
          </cell>
          <cell r="G4234">
            <v>0</v>
          </cell>
        </row>
        <row r="4235">
          <cell r="A4235" t="str">
            <v/>
          </cell>
          <cell r="B4235" t="str">
            <v/>
          </cell>
          <cell r="D4235" t="str">
            <v/>
          </cell>
          <cell r="F4235">
            <v>0</v>
          </cell>
          <cell r="G4235">
            <v>0</v>
          </cell>
        </row>
        <row r="4236">
          <cell r="A4236" t="str">
            <v/>
          </cell>
          <cell r="B4236" t="str">
            <v/>
          </cell>
          <cell r="D4236" t="str">
            <v/>
          </cell>
          <cell r="F4236">
            <v>0</v>
          </cell>
          <cell r="G4236">
            <v>0</v>
          </cell>
        </row>
        <row r="4237">
          <cell r="A4237" t="str">
            <v/>
          </cell>
          <cell r="B4237" t="str">
            <v/>
          </cell>
          <cell r="D4237" t="str">
            <v/>
          </cell>
          <cell r="F4237">
            <v>0</v>
          </cell>
          <cell r="G4237">
            <v>0</v>
          </cell>
        </row>
        <row r="4238">
          <cell r="A4238" t="str">
            <v/>
          </cell>
          <cell r="B4238" t="str">
            <v/>
          </cell>
          <cell r="D4238" t="str">
            <v/>
          </cell>
          <cell r="F4238">
            <v>0</v>
          </cell>
          <cell r="G4238">
            <v>0</v>
          </cell>
        </row>
        <row r="4239">
          <cell r="A4239" t="str">
            <v/>
          </cell>
          <cell r="B4239" t="str">
            <v/>
          </cell>
          <cell r="D4239" t="str">
            <v/>
          </cell>
          <cell r="F4239">
            <v>0</v>
          </cell>
          <cell r="G4239">
            <v>0</v>
          </cell>
        </row>
        <row r="4240">
          <cell r="A4240" t="str">
            <v/>
          </cell>
          <cell r="B4240" t="str">
            <v/>
          </cell>
          <cell r="D4240" t="str">
            <v/>
          </cell>
          <cell r="F4240">
            <v>0</v>
          </cell>
          <cell r="G4240">
            <v>0</v>
          </cell>
        </row>
        <row r="4241">
          <cell r="A4241" t="str">
            <v/>
          </cell>
          <cell r="B4241" t="str">
            <v/>
          </cell>
          <cell r="D4241" t="str">
            <v/>
          </cell>
          <cell r="F4241">
            <v>0</v>
          </cell>
          <cell r="G4241">
            <v>0</v>
          </cell>
        </row>
        <row r="4242">
          <cell r="A4242" t="str">
            <v/>
          </cell>
          <cell r="B4242" t="str">
            <v/>
          </cell>
          <cell r="D4242" t="str">
            <v/>
          </cell>
          <cell r="F4242">
            <v>0</v>
          </cell>
          <cell r="G4242">
            <v>0</v>
          </cell>
        </row>
        <row r="4243">
          <cell r="A4243" t="str">
            <v/>
          </cell>
          <cell r="B4243" t="str">
            <v/>
          </cell>
          <cell r="D4243" t="str">
            <v/>
          </cell>
          <cell r="F4243">
            <v>0</v>
          </cell>
          <cell r="G4243">
            <v>0</v>
          </cell>
        </row>
        <row r="4244">
          <cell r="A4244" t="str">
            <v/>
          </cell>
          <cell r="B4244" t="str">
            <v/>
          </cell>
          <cell r="D4244" t="str">
            <v/>
          </cell>
          <cell r="F4244">
            <v>0</v>
          </cell>
          <cell r="G4244">
            <v>0</v>
          </cell>
        </row>
        <row r="4245">
          <cell r="A4245" t="str">
            <v/>
          </cell>
          <cell r="B4245" t="str">
            <v/>
          </cell>
          <cell r="D4245" t="str">
            <v/>
          </cell>
          <cell r="F4245">
            <v>0</v>
          </cell>
          <cell r="G4245">
            <v>0</v>
          </cell>
        </row>
        <row r="4246">
          <cell r="A4246" t="str">
            <v/>
          </cell>
          <cell r="B4246" t="str">
            <v/>
          </cell>
          <cell r="D4246" t="str">
            <v/>
          </cell>
          <cell r="F4246">
            <v>0</v>
          </cell>
          <cell r="G4246">
            <v>0</v>
          </cell>
        </row>
        <row r="4247">
          <cell r="A4247" t="str">
            <v/>
          </cell>
          <cell r="B4247" t="str">
            <v/>
          </cell>
          <cell r="D4247" t="str">
            <v/>
          </cell>
          <cell r="F4247">
            <v>0</v>
          </cell>
          <cell r="G4247">
            <v>0</v>
          </cell>
        </row>
        <row r="4248">
          <cell r="A4248" t="str">
            <v/>
          </cell>
          <cell r="B4248" t="str">
            <v/>
          </cell>
          <cell r="D4248" t="str">
            <v/>
          </cell>
          <cell r="F4248">
            <v>0</v>
          </cell>
          <cell r="G4248">
            <v>0</v>
          </cell>
        </row>
        <row r="4249">
          <cell r="A4249" t="str">
            <v/>
          </cell>
          <cell r="B4249" t="str">
            <v/>
          </cell>
          <cell r="D4249" t="str">
            <v/>
          </cell>
          <cell r="F4249">
            <v>0</v>
          </cell>
          <cell r="G4249">
            <v>0</v>
          </cell>
        </row>
        <row r="4250">
          <cell r="F4250" t="str">
            <v>Total A</v>
          </cell>
          <cell r="G4250">
            <v>0</v>
          </cell>
        </row>
        <row r="4251">
          <cell r="A4251" t="str">
            <v>B - MANO DE OBRA</v>
          </cell>
        </row>
        <row r="4252">
          <cell r="A4252" t="str">
            <v/>
          </cell>
          <cell r="B4252" t="str">
            <v/>
          </cell>
          <cell r="D4252" t="str">
            <v/>
          </cell>
          <cell r="F4252">
            <v>0</v>
          </cell>
          <cell r="G4252">
            <v>0</v>
          </cell>
        </row>
        <row r="4253">
          <cell r="A4253" t="str">
            <v/>
          </cell>
          <cell r="B4253" t="str">
            <v/>
          </cell>
          <cell r="D4253" t="str">
            <v/>
          </cell>
          <cell r="F4253">
            <v>0</v>
          </cell>
          <cell r="G4253">
            <v>0</v>
          </cell>
        </row>
        <row r="4254">
          <cell r="A4254" t="str">
            <v/>
          </cell>
          <cell r="B4254" t="str">
            <v/>
          </cell>
          <cell r="D4254" t="str">
            <v/>
          </cell>
          <cell r="F4254">
            <v>0</v>
          </cell>
          <cell r="G4254">
            <v>0</v>
          </cell>
        </row>
        <row r="4255">
          <cell r="A4255" t="str">
            <v/>
          </cell>
          <cell r="B4255" t="str">
            <v/>
          </cell>
          <cell r="D4255" t="str">
            <v/>
          </cell>
          <cell r="F4255">
            <v>0</v>
          </cell>
          <cell r="G4255">
            <v>0</v>
          </cell>
        </row>
        <row r="4256">
          <cell r="A4256" t="str">
            <v/>
          </cell>
          <cell r="B4256" t="str">
            <v/>
          </cell>
          <cell r="D4256" t="str">
            <v/>
          </cell>
          <cell r="F4256">
            <v>0</v>
          </cell>
          <cell r="G4256">
            <v>0</v>
          </cell>
        </row>
        <row r="4257">
          <cell r="A4257" t="str">
            <v/>
          </cell>
          <cell r="B4257" t="str">
            <v/>
          </cell>
          <cell r="D4257" t="str">
            <v/>
          </cell>
          <cell r="F4257">
            <v>0</v>
          </cell>
          <cell r="G4257">
            <v>0</v>
          </cell>
        </row>
        <row r="4258">
          <cell r="A4258" t="str">
            <v/>
          </cell>
          <cell r="B4258" t="str">
            <v/>
          </cell>
          <cell r="D4258" t="str">
            <v/>
          </cell>
          <cell r="F4258">
            <v>0</v>
          </cell>
          <cell r="G4258">
            <v>0</v>
          </cell>
        </row>
        <row r="4259">
          <cell r="A4259" t="str">
            <v/>
          </cell>
          <cell r="B4259" t="str">
            <v/>
          </cell>
          <cell r="D4259" t="str">
            <v/>
          </cell>
          <cell r="F4259">
            <v>0</v>
          </cell>
          <cell r="G4259">
            <v>0</v>
          </cell>
        </row>
        <row r="4260">
          <cell r="F4260" t="str">
            <v>Total B</v>
          </cell>
          <cell r="G4260">
            <v>0</v>
          </cell>
        </row>
        <row r="4261">
          <cell r="A4261" t="str">
            <v>C - EQUIPOS</v>
          </cell>
        </row>
        <row r="4262">
          <cell r="A4262" t="str">
            <v/>
          </cell>
          <cell r="B4262" t="str">
            <v/>
          </cell>
          <cell r="D4262" t="str">
            <v/>
          </cell>
          <cell r="F4262">
            <v>0</v>
          </cell>
          <cell r="G4262">
            <v>0</v>
          </cell>
        </row>
        <row r="4263">
          <cell r="A4263" t="str">
            <v/>
          </cell>
          <cell r="B4263" t="str">
            <v/>
          </cell>
          <cell r="D4263" t="str">
            <v/>
          </cell>
          <cell r="F4263">
            <v>0</v>
          </cell>
          <cell r="G4263">
            <v>0</v>
          </cell>
        </row>
        <row r="4264">
          <cell r="A4264" t="str">
            <v/>
          </cell>
          <cell r="B4264" t="str">
            <v/>
          </cell>
          <cell r="D4264" t="str">
            <v/>
          </cell>
          <cell r="F4264">
            <v>0</v>
          </cell>
          <cell r="G4264">
            <v>0</v>
          </cell>
        </row>
        <row r="4265">
          <cell r="A4265" t="str">
            <v/>
          </cell>
          <cell r="B4265" t="str">
            <v/>
          </cell>
          <cell r="D4265" t="str">
            <v/>
          </cell>
          <cell r="F4265">
            <v>0</v>
          </cell>
          <cell r="G4265">
            <v>0</v>
          </cell>
        </row>
        <row r="4266">
          <cell r="A4266" t="str">
            <v/>
          </cell>
          <cell r="B4266" t="str">
            <v/>
          </cell>
          <cell r="D4266" t="str">
            <v/>
          </cell>
          <cell r="F4266">
            <v>0</v>
          </cell>
          <cell r="G4266">
            <v>0</v>
          </cell>
        </row>
        <row r="4267">
          <cell r="A4267" t="str">
            <v/>
          </cell>
          <cell r="B4267" t="str">
            <v/>
          </cell>
          <cell r="D4267" t="str">
            <v/>
          </cell>
          <cell r="F4267">
            <v>0</v>
          </cell>
          <cell r="G4267">
            <v>0</v>
          </cell>
        </row>
        <row r="4268">
          <cell r="A4268" t="str">
            <v/>
          </cell>
          <cell r="B4268" t="str">
            <v/>
          </cell>
          <cell r="D4268" t="str">
            <v/>
          </cell>
          <cell r="F4268">
            <v>0</v>
          </cell>
          <cell r="G4268">
            <v>0</v>
          </cell>
        </row>
        <row r="4269">
          <cell r="A4269" t="str">
            <v/>
          </cell>
          <cell r="B4269" t="str">
            <v/>
          </cell>
          <cell r="D4269" t="str">
            <v/>
          </cell>
          <cell r="F4269">
            <v>0</v>
          </cell>
          <cell r="G4269">
            <v>0</v>
          </cell>
        </row>
        <row r="4270">
          <cell r="A4270" t="str">
            <v/>
          </cell>
          <cell r="B4270" t="str">
            <v/>
          </cell>
          <cell r="D4270" t="str">
            <v/>
          </cell>
          <cell r="F4270">
            <v>0</v>
          </cell>
          <cell r="G4270">
            <v>0</v>
          </cell>
        </row>
        <row r="4271">
          <cell r="A4271" t="str">
            <v/>
          </cell>
          <cell r="B4271" t="str">
            <v/>
          </cell>
          <cell r="D4271" t="str">
            <v/>
          </cell>
          <cell r="F4271">
            <v>0</v>
          </cell>
          <cell r="G4271">
            <v>0</v>
          </cell>
        </row>
        <row r="4272">
          <cell r="F4272" t="str">
            <v>Total C</v>
          </cell>
          <cell r="G4272">
            <v>0</v>
          </cell>
        </row>
        <row r="4274">
          <cell r="A4274" t="str">
            <v/>
          </cell>
          <cell r="B4274" t="str">
            <v/>
          </cell>
          <cell r="D4274" t="str">
            <v>COSTO NETO</v>
          </cell>
          <cell r="F4274" t="str">
            <v>Total D=A+B+C</v>
          </cell>
          <cell r="G4274">
            <v>0</v>
          </cell>
        </row>
        <row r="4276">
          <cell r="A4276" t="str">
            <v>ANALISIS DE PRECIOS</v>
          </cell>
        </row>
        <row r="4277">
          <cell r="A4277" t="str">
            <v>COMITENTE:</v>
          </cell>
          <cell r="B4277" t="str">
            <v>INSTITUTO PROVINCIAL DE LA VIVIENDA</v>
          </cell>
        </row>
        <row r="4278">
          <cell r="A4278" t="str">
            <v>CONTRATISTA:</v>
          </cell>
          <cell r="B4278">
            <v>0</v>
          </cell>
        </row>
        <row r="4279">
          <cell r="A4279" t="str">
            <v>OBRA:</v>
          </cell>
          <cell r="B4279">
            <v>0</v>
          </cell>
          <cell r="F4279" t="str">
            <v>PRECIOS A:</v>
          </cell>
          <cell r="G4279">
            <v>0</v>
          </cell>
        </row>
        <row r="4280">
          <cell r="A4280" t="str">
            <v>UBICACIÓN:</v>
          </cell>
          <cell r="B4280">
            <v>0</v>
          </cell>
        </row>
        <row r="4281">
          <cell r="A4281" t="str">
            <v>RUBRO:</v>
          </cell>
          <cell r="C4281">
            <v>0</v>
          </cell>
        </row>
        <row r="4282">
          <cell r="A4282" t="str">
            <v>ITEM:</v>
          </cell>
          <cell r="B4282" t="str">
            <v/>
          </cell>
          <cell r="C4282" t="str">
            <v/>
          </cell>
          <cell r="F4282" t="str">
            <v>UNIDAD:</v>
          </cell>
          <cell r="G4282" t="str">
            <v/>
          </cell>
        </row>
        <row r="4284">
          <cell r="A4284" t="str">
            <v>DATOS REDETERMINACION</v>
          </cell>
          <cell r="C4284" t="str">
            <v>DESIGNACION</v>
          </cell>
          <cell r="D4284" t="str">
            <v>U</v>
          </cell>
          <cell r="E4284" t="str">
            <v>Cantidad</v>
          </cell>
          <cell r="F4284" t="str">
            <v>$ Unitarios</v>
          </cell>
          <cell r="G4284" t="str">
            <v>$ Parcial</v>
          </cell>
        </row>
        <row r="4285">
          <cell r="A4285" t="str">
            <v>CÓDIGO</v>
          </cell>
          <cell r="B4285" t="str">
            <v>DESCRIPCIÓN</v>
          </cell>
        </row>
        <row r="4286">
          <cell r="A4286" t="str">
            <v>A - MATERIALES</v>
          </cell>
        </row>
        <row r="4287">
          <cell r="A4287" t="str">
            <v/>
          </cell>
          <cell r="B4287" t="str">
            <v/>
          </cell>
          <cell r="D4287" t="str">
            <v/>
          </cell>
          <cell r="F4287">
            <v>0</v>
          </cell>
          <cell r="G4287">
            <v>0</v>
          </cell>
        </row>
        <row r="4288">
          <cell r="A4288" t="str">
            <v/>
          </cell>
          <cell r="B4288" t="str">
            <v/>
          </cell>
          <cell r="D4288" t="str">
            <v/>
          </cell>
          <cell r="F4288">
            <v>0</v>
          </cell>
          <cell r="G4288">
            <v>0</v>
          </cell>
        </row>
        <row r="4289">
          <cell r="A4289" t="str">
            <v/>
          </cell>
          <cell r="B4289" t="str">
            <v/>
          </cell>
          <cell r="D4289" t="str">
            <v/>
          </cell>
          <cell r="F4289">
            <v>0</v>
          </cell>
          <cell r="G4289">
            <v>0</v>
          </cell>
        </row>
        <row r="4290">
          <cell r="A4290" t="str">
            <v/>
          </cell>
          <cell r="B4290" t="str">
            <v/>
          </cell>
          <cell r="D4290" t="str">
            <v/>
          </cell>
          <cell r="F4290">
            <v>0</v>
          </cell>
          <cell r="G4290">
            <v>0</v>
          </cell>
        </row>
        <row r="4291">
          <cell r="A4291" t="str">
            <v/>
          </cell>
          <cell r="B4291" t="str">
            <v/>
          </cell>
          <cell r="D4291" t="str">
            <v/>
          </cell>
          <cell r="F4291">
            <v>0</v>
          </cell>
          <cell r="G4291">
            <v>0</v>
          </cell>
        </row>
        <row r="4292">
          <cell r="A4292" t="str">
            <v/>
          </cell>
          <cell r="B4292" t="str">
            <v/>
          </cell>
          <cell r="D4292" t="str">
            <v/>
          </cell>
          <cell r="F4292">
            <v>0</v>
          </cell>
          <cell r="G4292">
            <v>0</v>
          </cell>
        </row>
        <row r="4293">
          <cell r="A4293" t="str">
            <v/>
          </cell>
          <cell r="B4293" t="str">
            <v/>
          </cell>
          <cell r="D4293" t="str">
            <v/>
          </cell>
          <cell r="F4293">
            <v>0</v>
          </cell>
          <cell r="G4293">
            <v>0</v>
          </cell>
        </row>
        <row r="4294">
          <cell r="A4294" t="str">
            <v/>
          </cell>
          <cell r="B4294" t="str">
            <v/>
          </cell>
          <cell r="D4294" t="str">
            <v/>
          </cell>
          <cell r="F4294">
            <v>0</v>
          </cell>
          <cell r="G4294">
            <v>0</v>
          </cell>
        </row>
        <row r="4295">
          <cell r="A4295" t="str">
            <v/>
          </cell>
          <cell r="B4295" t="str">
            <v/>
          </cell>
          <cell r="D4295" t="str">
            <v/>
          </cell>
          <cell r="F4295">
            <v>0</v>
          </cell>
          <cell r="G4295">
            <v>0</v>
          </cell>
        </row>
        <row r="4296">
          <cell r="A4296" t="str">
            <v/>
          </cell>
          <cell r="B4296" t="str">
            <v/>
          </cell>
          <cell r="D4296" t="str">
            <v/>
          </cell>
          <cell r="F4296">
            <v>0</v>
          </cell>
          <cell r="G4296">
            <v>0</v>
          </cell>
        </row>
        <row r="4297">
          <cell r="A4297" t="str">
            <v/>
          </cell>
          <cell r="B4297" t="str">
            <v/>
          </cell>
          <cell r="D4297" t="str">
            <v/>
          </cell>
          <cell r="F4297">
            <v>0</v>
          </cell>
          <cell r="G4297">
            <v>0</v>
          </cell>
        </row>
        <row r="4298">
          <cell r="A4298" t="str">
            <v/>
          </cell>
          <cell r="B4298" t="str">
            <v/>
          </cell>
          <cell r="D4298" t="str">
            <v/>
          </cell>
          <cell r="F4298">
            <v>0</v>
          </cell>
          <cell r="G4298">
            <v>0</v>
          </cell>
        </row>
        <row r="4299">
          <cell r="A4299" t="str">
            <v/>
          </cell>
          <cell r="B4299" t="str">
            <v/>
          </cell>
          <cell r="D4299" t="str">
            <v/>
          </cell>
          <cell r="F4299">
            <v>0</v>
          </cell>
          <cell r="G4299">
            <v>0</v>
          </cell>
        </row>
        <row r="4300">
          <cell r="A4300" t="str">
            <v/>
          </cell>
          <cell r="B4300" t="str">
            <v/>
          </cell>
          <cell r="D4300" t="str">
            <v/>
          </cell>
          <cell r="F4300">
            <v>0</v>
          </cell>
          <cell r="G4300">
            <v>0</v>
          </cell>
        </row>
        <row r="4301">
          <cell r="A4301" t="str">
            <v/>
          </cell>
          <cell r="B4301" t="str">
            <v/>
          </cell>
          <cell r="D4301" t="str">
            <v/>
          </cell>
          <cell r="F4301">
            <v>0</v>
          </cell>
          <cell r="G4301">
            <v>0</v>
          </cell>
        </row>
        <row r="4302">
          <cell r="A4302" t="str">
            <v/>
          </cell>
          <cell r="B4302" t="str">
            <v/>
          </cell>
          <cell r="D4302" t="str">
            <v/>
          </cell>
          <cell r="F4302">
            <v>0</v>
          </cell>
          <cell r="G4302">
            <v>0</v>
          </cell>
        </row>
        <row r="4303">
          <cell r="A4303" t="str">
            <v/>
          </cell>
          <cell r="B4303" t="str">
            <v/>
          </cell>
          <cell r="D4303" t="str">
            <v/>
          </cell>
          <cell r="F4303">
            <v>0</v>
          </cell>
          <cell r="G4303">
            <v>0</v>
          </cell>
        </row>
        <row r="4304">
          <cell r="A4304" t="str">
            <v/>
          </cell>
          <cell r="B4304" t="str">
            <v/>
          </cell>
          <cell r="D4304" t="str">
            <v/>
          </cell>
          <cell r="F4304">
            <v>0</v>
          </cell>
          <cell r="G4304">
            <v>0</v>
          </cell>
        </row>
        <row r="4305">
          <cell r="A4305" t="str">
            <v/>
          </cell>
          <cell r="B4305" t="str">
            <v/>
          </cell>
          <cell r="D4305" t="str">
            <v/>
          </cell>
          <cell r="F4305">
            <v>0</v>
          </cell>
          <cell r="G4305">
            <v>0</v>
          </cell>
        </row>
        <row r="4306">
          <cell r="A4306" t="str">
            <v/>
          </cell>
          <cell r="B4306" t="str">
            <v/>
          </cell>
          <cell r="D4306" t="str">
            <v/>
          </cell>
          <cell r="F4306">
            <v>0</v>
          </cell>
          <cell r="G4306">
            <v>0</v>
          </cell>
        </row>
        <row r="4307">
          <cell r="F4307" t="str">
            <v>Total A</v>
          </cell>
          <cell r="G4307">
            <v>0</v>
          </cell>
        </row>
        <row r="4308">
          <cell r="A4308" t="str">
            <v>B - MANO DE OBRA</v>
          </cell>
        </row>
        <row r="4309">
          <cell r="A4309" t="str">
            <v/>
          </cell>
          <cell r="B4309" t="str">
            <v/>
          </cell>
          <cell r="D4309" t="str">
            <v/>
          </cell>
          <cell r="F4309">
            <v>0</v>
          </cell>
          <cell r="G4309">
            <v>0</v>
          </cell>
        </row>
        <row r="4310">
          <cell r="A4310" t="str">
            <v/>
          </cell>
          <cell r="B4310" t="str">
            <v/>
          </cell>
          <cell r="D4310" t="str">
            <v/>
          </cell>
          <cell r="F4310">
            <v>0</v>
          </cell>
          <cell r="G4310">
            <v>0</v>
          </cell>
        </row>
        <row r="4311">
          <cell r="A4311" t="str">
            <v/>
          </cell>
          <cell r="B4311" t="str">
            <v/>
          </cell>
          <cell r="D4311" t="str">
            <v/>
          </cell>
          <cell r="F4311">
            <v>0</v>
          </cell>
          <cell r="G4311">
            <v>0</v>
          </cell>
        </row>
        <row r="4312">
          <cell r="A4312" t="str">
            <v/>
          </cell>
          <cell r="B4312" t="str">
            <v/>
          </cell>
          <cell r="D4312" t="str">
            <v/>
          </cell>
          <cell r="F4312">
            <v>0</v>
          </cell>
          <cell r="G4312">
            <v>0</v>
          </cell>
        </row>
        <row r="4313">
          <cell r="A4313" t="str">
            <v/>
          </cell>
          <cell r="B4313" t="str">
            <v/>
          </cell>
          <cell r="D4313" t="str">
            <v/>
          </cell>
          <cell r="F4313">
            <v>0</v>
          </cell>
          <cell r="G4313">
            <v>0</v>
          </cell>
        </row>
        <row r="4314">
          <cell r="A4314" t="str">
            <v/>
          </cell>
          <cell r="B4314" t="str">
            <v/>
          </cell>
          <cell r="D4314" t="str">
            <v/>
          </cell>
          <cell r="F4314">
            <v>0</v>
          </cell>
          <cell r="G4314">
            <v>0</v>
          </cell>
        </row>
        <row r="4315">
          <cell r="A4315" t="str">
            <v/>
          </cell>
          <cell r="B4315" t="str">
            <v/>
          </cell>
          <cell r="D4315" t="str">
            <v/>
          </cell>
          <cell r="F4315">
            <v>0</v>
          </cell>
          <cell r="G4315">
            <v>0</v>
          </cell>
        </row>
        <row r="4316">
          <cell r="A4316" t="str">
            <v/>
          </cell>
          <cell r="B4316" t="str">
            <v/>
          </cell>
          <cell r="D4316" t="str">
            <v/>
          </cell>
          <cell r="F4316">
            <v>0</v>
          </cell>
          <cell r="G4316">
            <v>0</v>
          </cell>
        </row>
        <row r="4317">
          <cell r="F4317" t="str">
            <v>Total B</v>
          </cell>
          <cell r="G4317">
            <v>0</v>
          </cell>
        </row>
        <row r="4318">
          <cell r="A4318" t="str">
            <v>C - EQUIPOS</v>
          </cell>
        </row>
        <row r="4319">
          <cell r="A4319" t="str">
            <v/>
          </cell>
          <cell r="B4319" t="str">
            <v/>
          </cell>
          <cell r="D4319" t="str">
            <v/>
          </cell>
          <cell r="F4319">
            <v>0</v>
          </cell>
          <cell r="G4319">
            <v>0</v>
          </cell>
        </row>
        <row r="4320">
          <cell r="A4320" t="str">
            <v/>
          </cell>
          <cell r="B4320" t="str">
            <v/>
          </cell>
          <cell r="D4320" t="str">
            <v/>
          </cell>
          <cell r="F4320">
            <v>0</v>
          </cell>
          <cell r="G4320">
            <v>0</v>
          </cell>
        </row>
        <row r="4321">
          <cell r="A4321" t="str">
            <v/>
          </cell>
          <cell r="B4321" t="str">
            <v/>
          </cell>
          <cell r="D4321" t="str">
            <v/>
          </cell>
          <cell r="F4321">
            <v>0</v>
          </cell>
          <cell r="G4321">
            <v>0</v>
          </cell>
        </row>
        <row r="4322">
          <cell r="A4322" t="str">
            <v/>
          </cell>
          <cell r="B4322" t="str">
            <v/>
          </cell>
          <cell r="D4322" t="str">
            <v/>
          </cell>
          <cell r="F4322">
            <v>0</v>
          </cell>
          <cell r="G4322">
            <v>0</v>
          </cell>
        </row>
        <row r="4323">
          <cell r="A4323" t="str">
            <v/>
          </cell>
          <cell r="B4323" t="str">
            <v/>
          </cell>
          <cell r="D4323" t="str">
            <v/>
          </cell>
          <cell r="F4323">
            <v>0</v>
          </cell>
          <cell r="G4323">
            <v>0</v>
          </cell>
        </row>
        <row r="4324">
          <cell r="A4324" t="str">
            <v/>
          </cell>
          <cell r="B4324" t="str">
            <v/>
          </cell>
          <cell r="D4324" t="str">
            <v/>
          </cell>
          <cell r="F4324">
            <v>0</v>
          </cell>
          <cell r="G4324">
            <v>0</v>
          </cell>
        </row>
        <row r="4325">
          <cell r="A4325" t="str">
            <v/>
          </cell>
          <cell r="B4325" t="str">
            <v/>
          </cell>
          <cell r="D4325" t="str">
            <v/>
          </cell>
          <cell r="F4325">
            <v>0</v>
          </cell>
          <cell r="G4325">
            <v>0</v>
          </cell>
        </row>
        <row r="4326">
          <cell r="A4326" t="str">
            <v/>
          </cell>
          <cell r="B4326" t="str">
            <v/>
          </cell>
          <cell r="D4326" t="str">
            <v/>
          </cell>
          <cell r="F4326">
            <v>0</v>
          </cell>
          <cell r="G4326">
            <v>0</v>
          </cell>
        </row>
        <row r="4327">
          <cell r="A4327" t="str">
            <v/>
          </cell>
          <cell r="B4327" t="str">
            <v/>
          </cell>
          <cell r="D4327" t="str">
            <v/>
          </cell>
          <cell r="F4327">
            <v>0</v>
          </cell>
          <cell r="G4327">
            <v>0</v>
          </cell>
        </row>
        <row r="4328">
          <cell r="A4328" t="str">
            <v/>
          </cell>
          <cell r="B4328" t="str">
            <v/>
          </cell>
          <cell r="D4328" t="str">
            <v/>
          </cell>
          <cell r="F4328">
            <v>0</v>
          </cell>
          <cell r="G4328">
            <v>0</v>
          </cell>
        </row>
        <row r="4329">
          <cell r="F4329" t="str">
            <v>Total C</v>
          </cell>
          <cell r="G4329">
            <v>0</v>
          </cell>
        </row>
        <row r="4331">
          <cell r="A4331" t="str">
            <v/>
          </cell>
          <cell r="B4331" t="str">
            <v/>
          </cell>
          <cell r="D4331" t="str">
            <v>COSTO NETO</v>
          </cell>
          <cell r="F4331" t="str">
            <v>Total D=A+B+C</v>
          </cell>
          <cell r="G4331">
            <v>0</v>
          </cell>
        </row>
        <row r="4333">
          <cell r="A4333" t="str">
            <v>ANALISIS DE PRECIOS</v>
          </cell>
        </row>
        <row r="4334">
          <cell r="A4334" t="str">
            <v>COMITENTE:</v>
          </cell>
          <cell r="B4334" t="str">
            <v>INSTITUTO PROVINCIAL DE LA VIVIENDA</v>
          </cell>
        </row>
        <row r="4335">
          <cell r="A4335" t="str">
            <v>CONTRATISTA:</v>
          </cell>
          <cell r="B4335">
            <v>0</v>
          </cell>
        </row>
        <row r="4336">
          <cell r="A4336" t="str">
            <v>OBRA:</v>
          </cell>
          <cell r="B4336">
            <v>0</v>
          </cell>
          <cell r="F4336" t="str">
            <v>PRECIOS A:</v>
          </cell>
          <cell r="G4336">
            <v>0</v>
          </cell>
        </row>
        <row r="4337">
          <cell r="A4337" t="str">
            <v>UBICACIÓN:</v>
          </cell>
          <cell r="B4337">
            <v>0</v>
          </cell>
        </row>
        <row r="4338">
          <cell r="A4338" t="str">
            <v>RUBRO:</v>
          </cell>
          <cell r="C4338">
            <v>0</v>
          </cell>
        </row>
        <row r="4339">
          <cell r="A4339" t="str">
            <v>ITEM:</v>
          </cell>
          <cell r="B4339" t="str">
            <v/>
          </cell>
          <cell r="C4339" t="str">
            <v/>
          </cell>
          <cell r="F4339" t="str">
            <v>UNIDAD:</v>
          </cell>
          <cell r="G4339" t="str">
            <v/>
          </cell>
        </row>
        <row r="4341">
          <cell r="A4341" t="str">
            <v>DATOS REDETERMINACION</v>
          </cell>
          <cell r="C4341" t="str">
            <v>DESIGNACION</v>
          </cell>
          <cell r="D4341" t="str">
            <v>U</v>
          </cell>
          <cell r="E4341" t="str">
            <v>Cantidad</v>
          </cell>
          <cell r="F4341" t="str">
            <v>$ Unitarios</v>
          </cell>
          <cell r="G4341" t="str">
            <v>$ Parcial</v>
          </cell>
        </row>
        <row r="4342">
          <cell r="A4342" t="str">
            <v>CÓDIGO</v>
          </cell>
          <cell r="B4342" t="str">
            <v>DESCRIPCIÓN</v>
          </cell>
        </row>
        <row r="4343">
          <cell r="A4343" t="str">
            <v>A - MATERIALES</v>
          </cell>
        </row>
        <row r="4344">
          <cell r="A4344" t="str">
            <v/>
          </cell>
          <cell r="B4344" t="str">
            <v/>
          </cell>
          <cell r="D4344" t="str">
            <v/>
          </cell>
          <cell r="F4344">
            <v>0</v>
          </cell>
          <cell r="G4344">
            <v>0</v>
          </cell>
        </row>
        <row r="4345">
          <cell r="A4345" t="str">
            <v/>
          </cell>
          <cell r="B4345" t="str">
            <v/>
          </cell>
          <cell r="D4345" t="str">
            <v/>
          </cell>
          <cell r="F4345">
            <v>0</v>
          </cell>
          <cell r="G4345">
            <v>0</v>
          </cell>
        </row>
        <row r="4346">
          <cell r="A4346" t="str">
            <v/>
          </cell>
          <cell r="B4346" t="str">
            <v/>
          </cell>
          <cell r="D4346" t="str">
            <v/>
          </cell>
          <cell r="F4346">
            <v>0</v>
          </cell>
          <cell r="G4346">
            <v>0</v>
          </cell>
        </row>
        <row r="4347">
          <cell r="A4347" t="str">
            <v/>
          </cell>
          <cell r="B4347" t="str">
            <v/>
          </cell>
          <cell r="D4347" t="str">
            <v/>
          </cell>
          <cell r="F4347">
            <v>0</v>
          </cell>
          <cell r="G4347">
            <v>0</v>
          </cell>
        </row>
        <row r="4348">
          <cell r="A4348" t="str">
            <v/>
          </cell>
          <cell r="B4348" t="str">
            <v/>
          </cell>
          <cell r="D4348" t="str">
            <v/>
          </cell>
          <cell r="F4348">
            <v>0</v>
          </cell>
          <cell r="G4348">
            <v>0</v>
          </cell>
        </row>
        <row r="4349">
          <cell r="A4349" t="str">
            <v/>
          </cell>
          <cell r="B4349" t="str">
            <v/>
          </cell>
          <cell r="D4349" t="str">
            <v/>
          </cell>
          <cell r="F4349">
            <v>0</v>
          </cell>
          <cell r="G4349">
            <v>0</v>
          </cell>
        </row>
        <row r="4350">
          <cell r="A4350" t="str">
            <v/>
          </cell>
          <cell r="B4350" t="str">
            <v/>
          </cell>
          <cell r="D4350" t="str">
            <v/>
          </cell>
          <cell r="F4350">
            <v>0</v>
          </cell>
          <cell r="G4350">
            <v>0</v>
          </cell>
        </row>
        <row r="4351">
          <cell r="A4351" t="str">
            <v/>
          </cell>
          <cell r="B4351" t="str">
            <v/>
          </cell>
          <cell r="D4351" t="str">
            <v/>
          </cell>
          <cell r="F4351">
            <v>0</v>
          </cell>
          <cell r="G4351">
            <v>0</v>
          </cell>
        </row>
        <row r="4352">
          <cell r="A4352" t="str">
            <v/>
          </cell>
          <cell r="B4352" t="str">
            <v/>
          </cell>
          <cell r="D4352" t="str">
            <v/>
          </cell>
          <cell r="F4352">
            <v>0</v>
          </cell>
          <cell r="G4352">
            <v>0</v>
          </cell>
        </row>
        <row r="4353">
          <cell r="A4353" t="str">
            <v/>
          </cell>
          <cell r="B4353" t="str">
            <v/>
          </cell>
          <cell r="D4353" t="str">
            <v/>
          </cell>
          <cell r="F4353">
            <v>0</v>
          </cell>
          <cell r="G4353">
            <v>0</v>
          </cell>
        </row>
        <row r="4354">
          <cell r="A4354" t="str">
            <v/>
          </cell>
          <cell r="B4354" t="str">
            <v/>
          </cell>
          <cell r="D4354" t="str">
            <v/>
          </cell>
          <cell r="F4354">
            <v>0</v>
          </cell>
          <cell r="G4354">
            <v>0</v>
          </cell>
        </row>
        <row r="4355">
          <cell r="A4355" t="str">
            <v/>
          </cell>
          <cell r="B4355" t="str">
            <v/>
          </cell>
          <cell r="D4355" t="str">
            <v/>
          </cell>
          <cell r="F4355">
            <v>0</v>
          </cell>
          <cell r="G4355">
            <v>0</v>
          </cell>
        </row>
        <row r="4356">
          <cell r="A4356" t="str">
            <v/>
          </cell>
          <cell r="B4356" t="str">
            <v/>
          </cell>
          <cell r="D4356" t="str">
            <v/>
          </cell>
          <cell r="F4356">
            <v>0</v>
          </cell>
          <cell r="G4356">
            <v>0</v>
          </cell>
        </row>
        <row r="4357">
          <cell r="A4357" t="str">
            <v/>
          </cell>
          <cell r="B4357" t="str">
            <v/>
          </cell>
          <cell r="D4357" t="str">
            <v/>
          </cell>
          <cell r="F4357">
            <v>0</v>
          </cell>
          <cell r="G4357">
            <v>0</v>
          </cell>
        </row>
        <row r="4358">
          <cell r="A4358" t="str">
            <v/>
          </cell>
          <cell r="B4358" t="str">
            <v/>
          </cell>
          <cell r="D4358" t="str">
            <v/>
          </cell>
          <cell r="F4358">
            <v>0</v>
          </cell>
          <cell r="G4358">
            <v>0</v>
          </cell>
        </row>
        <row r="4359">
          <cell r="A4359" t="str">
            <v/>
          </cell>
          <cell r="B4359" t="str">
            <v/>
          </cell>
          <cell r="D4359" t="str">
            <v/>
          </cell>
          <cell r="F4359">
            <v>0</v>
          </cell>
          <cell r="G4359">
            <v>0</v>
          </cell>
        </row>
        <row r="4360">
          <cell r="A4360" t="str">
            <v/>
          </cell>
          <cell r="B4360" t="str">
            <v/>
          </cell>
          <cell r="D4360" t="str">
            <v/>
          </cell>
          <cell r="F4360">
            <v>0</v>
          </cell>
          <cell r="G4360">
            <v>0</v>
          </cell>
        </row>
        <row r="4361">
          <cell r="A4361" t="str">
            <v/>
          </cell>
          <cell r="B4361" t="str">
            <v/>
          </cell>
          <cell r="D4361" t="str">
            <v/>
          </cell>
          <cell r="F4361">
            <v>0</v>
          </cell>
          <cell r="G4361">
            <v>0</v>
          </cell>
        </row>
        <row r="4362">
          <cell r="A4362" t="str">
            <v/>
          </cell>
          <cell r="B4362" t="str">
            <v/>
          </cell>
          <cell r="D4362" t="str">
            <v/>
          </cell>
          <cell r="F4362">
            <v>0</v>
          </cell>
          <cell r="G4362">
            <v>0</v>
          </cell>
        </row>
        <row r="4363">
          <cell r="A4363" t="str">
            <v/>
          </cell>
          <cell r="B4363" t="str">
            <v/>
          </cell>
          <cell r="D4363" t="str">
            <v/>
          </cell>
          <cell r="F4363">
            <v>0</v>
          </cell>
          <cell r="G4363">
            <v>0</v>
          </cell>
        </row>
        <row r="4364">
          <cell r="F4364" t="str">
            <v>Total A</v>
          </cell>
          <cell r="G4364">
            <v>0</v>
          </cell>
        </row>
        <row r="4365">
          <cell r="A4365" t="str">
            <v>B - MANO DE OBRA</v>
          </cell>
        </row>
        <row r="4366">
          <cell r="A4366" t="str">
            <v/>
          </cell>
          <cell r="B4366" t="str">
            <v/>
          </cell>
          <cell r="D4366" t="str">
            <v/>
          </cell>
          <cell r="F4366">
            <v>0</v>
          </cell>
          <cell r="G4366">
            <v>0</v>
          </cell>
        </row>
        <row r="4367">
          <cell r="A4367" t="str">
            <v/>
          </cell>
          <cell r="B4367" t="str">
            <v/>
          </cell>
          <cell r="D4367" t="str">
            <v/>
          </cell>
          <cell r="F4367">
            <v>0</v>
          </cell>
          <cell r="G4367">
            <v>0</v>
          </cell>
        </row>
        <row r="4368">
          <cell r="A4368" t="str">
            <v/>
          </cell>
          <cell r="B4368" t="str">
            <v/>
          </cell>
          <cell r="D4368" t="str">
            <v/>
          </cell>
          <cell r="F4368">
            <v>0</v>
          </cell>
          <cell r="G4368">
            <v>0</v>
          </cell>
        </row>
        <row r="4369">
          <cell r="A4369" t="str">
            <v/>
          </cell>
          <cell r="B4369" t="str">
            <v/>
          </cell>
          <cell r="D4369" t="str">
            <v/>
          </cell>
          <cell r="F4369">
            <v>0</v>
          </cell>
          <cell r="G4369">
            <v>0</v>
          </cell>
        </row>
        <row r="4370">
          <cell r="A4370" t="str">
            <v/>
          </cell>
          <cell r="B4370" t="str">
            <v/>
          </cell>
          <cell r="D4370" t="str">
            <v/>
          </cell>
          <cell r="F4370">
            <v>0</v>
          </cell>
          <cell r="G4370">
            <v>0</v>
          </cell>
        </row>
        <row r="4371">
          <cell r="A4371" t="str">
            <v/>
          </cell>
          <cell r="B4371" t="str">
            <v/>
          </cell>
          <cell r="D4371" t="str">
            <v/>
          </cell>
          <cell r="F4371">
            <v>0</v>
          </cell>
          <cell r="G4371">
            <v>0</v>
          </cell>
        </row>
        <row r="4372">
          <cell r="A4372" t="str">
            <v/>
          </cell>
          <cell r="B4372" t="str">
            <v/>
          </cell>
          <cell r="D4372" t="str">
            <v/>
          </cell>
          <cell r="F4372">
            <v>0</v>
          </cell>
          <cell r="G4372">
            <v>0</v>
          </cell>
        </row>
        <row r="4373">
          <cell r="A4373" t="str">
            <v/>
          </cell>
          <cell r="B4373" t="str">
            <v/>
          </cell>
          <cell r="D4373" t="str">
            <v/>
          </cell>
          <cell r="F4373">
            <v>0</v>
          </cell>
          <cell r="G4373">
            <v>0</v>
          </cell>
        </row>
        <row r="4374">
          <cell r="F4374" t="str">
            <v>Total B</v>
          </cell>
          <cell r="G4374">
            <v>0</v>
          </cell>
        </row>
        <row r="4375">
          <cell r="A4375" t="str">
            <v>C - EQUIPOS</v>
          </cell>
        </row>
        <row r="4376">
          <cell r="A4376" t="str">
            <v/>
          </cell>
          <cell r="B4376" t="str">
            <v/>
          </cell>
          <cell r="D4376" t="str">
            <v/>
          </cell>
          <cell r="F4376">
            <v>0</v>
          </cell>
          <cell r="G4376">
            <v>0</v>
          </cell>
        </row>
        <row r="4377">
          <cell r="A4377" t="str">
            <v/>
          </cell>
          <cell r="B4377" t="str">
            <v/>
          </cell>
          <cell r="D4377" t="str">
            <v/>
          </cell>
          <cell r="F4377">
            <v>0</v>
          </cell>
          <cell r="G4377">
            <v>0</v>
          </cell>
        </row>
        <row r="4378">
          <cell r="A4378" t="str">
            <v/>
          </cell>
          <cell r="B4378" t="str">
            <v/>
          </cell>
          <cell r="D4378" t="str">
            <v/>
          </cell>
          <cell r="F4378">
            <v>0</v>
          </cell>
          <cell r="G4378">
            <v>0</v>
          </cell>
        </row>
        <row r="4379">
          <cell r="A4379" t="str">
            <v/>
          </cell>
          <cell r="B4379" t="str">
            <v/>
          </cell>
          <cell r="D4379" t="str">
            <v/>
          </cell>
          <cell r="F4379">
            <v>0</v>
          </cell>
          <cell r="G4379">
            <v>0</v>
          </cell>
        </row>
        <row r="4380">
          <cell r="A4380" t="str">
            <v/>
          </cell>
          <cell r="B4380" t="str">
            <v/>
          </cell>
          <cell r="D4380" t="str">
            <v/>
          </cell>
          <cell r="F4380">
            <v>0</v>
          </cell>
          <cell r="G4380">
            <v>0</v>
          </cell>
        </row>
        <row r="4381">
          <cell r="A4381" t="str">
            <v/>
          </cell>
          <cell r="B4381" t="str">
            <v/>
          </cell>
          <cell r="D4381" t="str">
            <v/>
          </cell>
          <cell r="F4381">
            <v>0</v>
          </cell>
          <cell r="G4381">
            <v>0</v>
          </cell>
        </row>
        <row r="4382">
          <cell r="A4382" t="str">
            <v/>
          </cell>
          <cell r="B4382" t="str">
            <v/>
          </cell>
          <cell r="D4382" t="str">
            <v/>
          </cell>
          <cell r="F4382">
            <v>0</v>
          </cell>
          <cell r="G4382">
            <v>0</v>
          </cell>
        </row>
        <row r="4383">
          <cell r="A4383" t="str">
            <v/>
          </cell>
          <cell r="B4383" t="str">
            <v/>
          </cell>
          <cell r="D4383" t="str">
            <v/>
          </cell>
          <cell r="F4383">
            <v>0</v>
          </cell>
          <cell r="G4383">
            <v>0</v>
          </cell>
        </row>
        <row r="4384">
          <cell r="A4384" t="str">
            <v/>
          </cell>
          <cell r="B4384" t="str">
            <v/>
          </cell>
          <cell r="D4384" t="str">
            <v/>
          </cell>
          <cell r="F4384">
            <v>0</v>
          </cell>
          <cell r="G4384">
            <v>0</v>
          </cell>
        </row>
        <row r="4385">
          <cell r="A4385" t="str">
            <v/>
          </cell>
          <cell r="B4385" t="str">
            <v/>
          </cell>
          <cell r="D4385" t="str">
            <v/>
          </cell>
          <cell r="F4385">
            <v>0</v>
          </cell>
          <cell r="G4385">
            <v>0</v>
          </cell>
        </row>
        <row r="4386">
          <cell r="F4386" t="str">
            <v>Total C</v>
          </cell>
          <cell r="G4386">
            <v>0</v>
          </cell>
        </row>
        <row r="4388">
          <cell r="A4388" t="str">
            <v/>
          </cell>
          <cell r="B4388" t="str">
            <v/>
          </cell>
          <cell r="D4388" t="str">
            <v>COSTO NETO</v>
          </cell>
          <cell r="F4388" t="str">
            <v>Total D=A+B+C</v>
          </cell>
          <cell r="G4388">
            <v>0</v>
          </cell>
        </row>
        <row r="4390">
          <cell r="A4390" t="str">
            <v>ANALISIS DE PRECIOS</v>
          </cell>
        </row>
        <row r="4391">
          <cell r="A4391" t="str">
            <v>COMITENTE:</v>
          </cell>
          <cell r="B4391" t="str">
            <v>INSTITUTO PROVINCIAL DE LA VIVIENDA</v>
          </cell>
        </row>
        <row r="4392">
          <cell r="A4392" t="str">
            <v>CONTRATISTA:</v>
          </cell>
          <cell r="B4392">
            <v>0</v>
          </cell>
        </row>
        <row r="4393">
          <cell r="A4393" t="str">
            <v>OBRA:</v>
          </cell>
          <cell r="B4393">
            <v>0</v>
          </cell>
          <cell r="F4393" t="str">
            <v>PRECIOS A:</v>
          </cell>
          <cell r="G4393">
            <v>0</v>
          </cell>
        </row>
        <row r="4394">
          <cell r="A4394" t="str">
            <v>UBICACIÓN:</v>
          </cell>
          <cell r="B4394">
            <v>0</v>
          </cell>
        </row>
        <row r="4395">
          <cell r="A4395" t="str">
            <v>RUBRO:</v>
          </cell>
          <cell r="C4395">
            <v>0</v>
          </cell>
        </row>
        <row r="4396">
          <cell r="A4396" t="str">
            <v>ITEM:</v>
          </cell>
          <cell r="B4396" t="str">
            <v/>
          </cell>
          <cell r="C4396" t="str">
            <v/>
          </cell>
          <cell r="F4396" t="str">
            <v>UNIDAD:</v>
          </cell>
          <cell r="G4396" t="str">
            <v/>
          </cell>
        </row>
        <row r="4398">
          <cell r="A4398" t="str">
            <v>DATOS REDETERMINACION</v>
          </cell>
          <cell r="C4398" t="str">
            <v>DESIGNACION</v>
          </cell>
          <cell r="D4398" t="str">
            <v>U</v>
          </cell>
          <cell r="E4398" t="str">
            <v>Cantidad</v>
          </cell>
          <cell r="F4398" t="str">
            <v>$ Unitarios</v>
          </cell>
          <cell r="G4398" t="str">
            <v>$ Parcial</v>
          </cell>
        </row>
        <row r="4399">
          <cell r="A4399" t="str">
            <v>CÓDIGO</v>
          </cell>
          <cell r="B4399" t="str">
            <v>DESCRIPCIÓN</v>
          </cell>
        </row>
        <row r="4400">
          <cell r="A4400" t="str">
            <v>A - MATERIALES</v>
          </cell>
        </row>
        <row r="4401">
          <cell r="A4401" t="str">
            <v/>
          </cell>
          <cell r="B4401" t="str">
            <v/>
          </cell>
          <cell r="D4401" t="str">
            <v/>
          </cell>
          <cell r="F4401">
            <v>0</v>
          </cell>
          <cell r="G4401">
            <v>0</v>
          </cell>
        </row>
        <row r="4402">
          <cell r="A4402" t="str">
            <v/>
          </cell>
          <cell r="B4402" t="str">
            <v/>
          </cell>
          <cell r="D4402" t="str">
            <v/>
          </cell>
          <cell r="F4402">
            <v>0</v>
          </cell>
          <cell r="G4402">
            <v>0</v>
          </cell>
        </row>
        <row r="4403">
          <cell r="A4403" t="str">
            <v/>
          </cell>
          <cell r="B4403" t="str">
            <v/>
          </cell>
          <cell r="D4403" t="str">
            <v/>
          </cell>
          <cell r="F4403">
            <v>0</v>
          </cell>
          <cell r="G4403">
            <v>0</v>
          </cell>
        </row>
        <row r="4404">
          <cell r="A4404" t="str">
            <v/>
          </cell>
          <cell r="B4404" t="str">
            <v/>
          </cell>
          <cell r="D4404" t="str">
            <v/>
          </cell>
          <cell r="F4404">
            <v>0</v>
          </cell>
          <cell r="G4404">
            <v>0</v>
          </cell>
        </row>
        <row r="4405">
          <cell r="A4405" t="str">
            <v/>
          </cell>
          <cell r="B4405" t="str">
            <v/>
          </cell>
          <cell r="D4405" t="str">
            <v/>
          </cell>
          <cell r="F4405">
            <v>0</v>
          </cell>
          <cell r="G4405">
            <v>0</v>
          </cell>
        </row>
        <row r="4406">
          <cell r="A4406" t="str">
            <v/>
          </cell>
          <cell r="B4406" t="str">
            <v/>
          </cell>
          <cell r="D4406" t="str">
            <v/>
          </cell>
          <cell r="F4406">
            <v>0</v>
          </cell>
          <cell r="G4406">
            <v>0</v>
          </cell>
        </row>
        <row r="4407">
          <cell r="A4407" t="str">
            <v/>
          </cell>
          <cell r="B4407" t="str">
            <v/>
          </cell>
          <cell r="D4407" t="str">
            <v/>
          </cell>
          <cell r="F4407">
            <v>0</v>
          </cell>
          <cell r="G4407">
            <v>0</v>
          </cell>
        </row>
        <row r="4408">
          <cell r="A4408" t="str">
            <v/>
          </cell>
          <cell r="B4408" t="str">
            <v/>
          </cell>
          <cell r="D4408" t="str">
            <v/>
          </cell>
          <cell r="F4408">
            <v>0</v>
          </cell>
          <cell r="G4408">
            <v>0</v>
          </cell>
        </row>
        <row r="4409">
          <cell r="A4409" t="str">
            <v/>
          </cell>
          <cell r="B4409" t="str">
            <v/>
          </cell>
          <cell r="D4409" t="str">
            <v/>
          </cell>
          <cell r="F4409">
            <v>0</v>
          </cell>
          <cell r="G4409">
            <v>0</v>
          </cell>
        </row>
        <row r="4410">
          <cell r="A4410" t="str">
            <v/>
          </cell>
          <cell r="B4410" t="str">
            <v/>
          </cell>
          <cell r="D4410" t="str">
            <v/>
          </cell>
          <cell r="F4410">
            <v>0</v>
          </cell>
          <cell r="G4410">
            <v>0</v>
          </cell>
        </row>
        <row r="4411">
          <cell r="A4411" t="str">
            <v/>
          </cell>
          <cell r="B4411" t="str">
            <v/>
          </cell>
          <cell r="D4411" t="str">
            <v/>
          </cell>
          <cell r="F4411">
            <v>0</v>
          </cell>
          <cell r="G4411">
            <v>0</v>
          </cell>
        </row>
        <row r="4412">
          <cell r="A4412" t="str">
            <v/>
          </cell>
          <cell r="B4412" t="str">
            <v/>
          </cell>
          <cell r="D4412" t="str">
            <v/>
          </cell>
          <cell r="F4412">
            <v>0</v>
          </cell>
          <cell r="G4412">
            <v>0</v>
          </cell>
        </row>
        <row r="4413">
          <cell r="A4413" t="str">
            <v/>
          </cell>
          <cell r="B4413" t="str">
            <v/>
          </cell>
          <cell r="D4413" t="str">
            <v/>
          </cell>
          <cell r="F4413">
            <v>0</v>
          </cell>
          <cell r="G4413">
            <v>0</v>
          </cell>
        </row>
        <row r="4414">
          <cell r="A4414" t="str">
            <v/>
          </cell>
          <cell r="B4414" t="str">
            <v/>
          </cell>
          <cell r="D4414" t="str">
            <v/>
          </cell>
          <cell r="F4414">
            <v>0</v>
          </cell>
          <cell r="G4414">
            <v>0</v>
          </cell>
        </row>
        <row r="4415">
          <cell r="A4415" t="str">
            <v/>
          </cell>
          <cell r="B4415" t="str">
            <v/>
          </cell>
          <cell r="D4415" t="str">
            <v/>
          </cell>
          <cell r="F4415">
            <v>0</v>
          </cell>
          <cell r="G4415">
            <v>0</v>
          </cell>
        </row>
        <row r="4416">
          <cell r="A4416" t="str">
            <v/>
          </cell>
          <cell r="B4416" t="str">
            <v/>
          </cell>
          <cell r="D4416" t="str">
            <v/>
          </cell>
          <cell r="F4416">
            <v>0</v>
          </cell>
          <cell r="G4416">
            <v>0</v>
          </cell>
        </row>
        <row r="4417">
          <cell r="A4417" t="str">
            <v/>
          </cell>
          <cell r="B4417" t="str">
            <v/>
          </cell>
          <cell r="D4417" t="str">
            <v/>
          </cell>
          <cell r="F4417">
            <v>0</v>
          </cell>
          <cell r="G4417">
            <v>0</v>
          </cell>
        </row>
        <row r="4418">
          <cell r="A4418" t="str">
            <v/>
          </cell>
          <cell r="B4418" t="str">
            <v/>
          </cell>
          <cell r="D4418" t="str">
            <v/>
          </cell>
          <cell r="F4418">
            <v>0</v>
          </cell>
          <cell r="G4418">
            <v>0</v>
          </cell>
        </row>
        <row r="4419">
          <cell r="A4419" t="str">
            <v/>
          </cell>
          <cell r="B4419" t="str">
            <v/>
          </cell>
          <cell r="D4419" t="str">
            <v/>
          </cell>
          <cell r="F4419">
            <v>0</v>
          </cell>
          <cell r="G4419">
            <v>0</v>
          </cell>
        </row>
        <row r="4420">
          <cell r="A4420" t="str">
            <v/>
          </cell>
          <cell r="B4420" t="str">
            <v/>
          </cell>
          <cell r="D4420" t="str">
            <v/>
          </cell>
          <cell r="F4420">
            <v>0</v>
          </cell>
          <cell r="G4420">
            <v>0</v>
          </cell>
        </row>
        <row r="4421">
          <cell r="F4421" t="str">
            <v>Total A</v>
          </cell>
          <cell r="G4421">
            <v>0</v>
          </cell>
        </row>
        <row r="4422">
          <cell r="A4422" t="str">
            <v>B - MANO DE OBRA</v>
          </cell>
        </row>
        <row r="4423">
          <cell r="A4423" t="str">
            <v/>
          </cell>
          <cell r="B4423" t="str">
            <v/>
          </cell>
          <cell r="D4423" t="str">
            <v/>
          </cell>
          <cell r="F4423">
            <v>0</v>
          </cell>
          <cell r="G4423">
            <v>0</v>
          </cell>
        </row>
        <row r="4424">
          <cell r="A4424" t="str">
            <v/>
          </cell>
          <cell r="B4424" t="str">
            <v/>
          </cell>
          <cell r="D4424" t="str">
            <v/>
          </cell>
          <cell r="F4424">
            <v>0</v>
          </cell>
          <cell r="G4424">
            <v>0</v>
          </cell>
        </row>
        <row r="4425">
          <cell r="A4425" t="str">
            <v/>
          </cell>
          <cell r="B4425" t="str">
            <v/>
          </cell>
          <cell r="D4425" t="str">
            <v/>
          </cell>
          <cell r="F4425">
            <v>0</v>
          </cell>
          <cell r="G4425">
            <v>0</v>
          </cell>
        </row>
        <row r="4426">
          <cell r="A4426" t="str">
            <v/>
          </cell>
          <cell r="B4426" t="str">
            <v/>
          </cell>
          <cell r="D4426" t="str">
            <v/>
          </cell>
          <cell r="F4426">
            <v>0</v>
          </cell>
          <cell r="G4426">
            <v>0</v>
          </cell>
        </row>
        <row r="4427">
          <cell r="A4427" t="str">
            <v/>
          </cell>
          <cell r="B4427" t="str">
            <v/>
          </cell>
          <cell r="D4427" t="str">
            <v/>
          </cell>
          <cell r="F4427">
            <v>0</v>
          </cell>
          <cell r="G4427">
            <v>0</v>
          </cell>
        </row>
        <row r="4428">
          <cell r="A4428" t="str">
            <v/>
          </cell>
          <cell r="B4428" t="str">
            <v/>
          </cell>
          <cell r="D4428" t="str">
            <v/>
          </cell>
          <cell r="F4428">
            <v>0</v>
          </cell>
          <cell r="G4428">
            <v>0</v>
          </cell>
        </row>
        <row r="4429">
          <cell r="A4429" t="str">
            <v/>
          </cell>
          <cell r="B4429" t="str">
            <v/>
          </cell>
          <cell r="D4429" t="str">
            <v/>
          </cell>
          <cell r="F4429">
            <v>0</v>
          </cell>
          <cell r="G4429">
            <v>0</v>
          </cell>
        </row>
        <row r="4430">
          <cell r="A4430" t="str">
            <v/>
          </cell>
          <cell r="B4430" t="str">
            <v/>
          </cell>
          <cell r="D4430" t="str">
            <v/>
          </cell>
          <cell r="F4430">
            <v>0</v>
          </cell>
          <cell r="G4430">
            <v>0</v>
          </cell>
        </row>
        <row r="4431">
          <cell r="F4431" t="str">
            <v>Total B</v>
          </cell>
          <cell r="G4431">
            <v>0</v>
          </cell>
        </row>
        <row r="4432">
          <cell r="A4432" t="str">
            <v>C - EQUIPOS</v>
          </cell>
        </row>
        <row r="4433">
          <cell r="A4433" t="str">
            <v/>
          </cell>
          <cell r="B4433" t="str">
            <v/>
          </cell>
          <cell r="D4433" t="str">
            <v/>
          </cell>
          <cell r="F4433">
            <v>0</v>
          </cell>
          <cell r="G4433">
            <v>0</v>
          </cell>
        </row>
        <row r="4434">
          <cell r="A4434" t="str">
            <v/>
          </cell>
          <cell r="B4434" t="str">
            <v/>
          </cell>
          <cell r="D4434" t="str">
            <v/>
          </cell>
          <cell r="F4434">
            <v>0</v>
          </cell>
          <cell r="G4434">
            <v>0</v>
          </cell>
        </row>
        <row r="4435">
          <cell r="A4435" t="str">
            <v/>
          </cell>
          <cell r="B4435" t="str">
            <v/>
          </cell>
          <cell r="D4435" t="str">
            <v/>
          </cell>
          <cell r="F4435">
            <v>0</v>
          </cell>
          <cell r="G4435">
            <v>0</v>
          </cell>
        </row>
        <row r="4436">
          <cell r="A4436" t="str">
            <v/>
          </cell>
          <cell r="B4436" t="str">
            <v/>
          </cell>
          <cell r="D4436" t="str">
            <v/>
          </cell>
          <cell r="F4436">
            <v>0</v>
          </cell>
          <cell r="G4436">
            <v>0</v>
          </cell>
        </row>
        <row r="4437">
          <cell r="A4437" t="str">
            <v/>
          </cell>
          <cell r="B4437" t="str">
            <v/>
          </cell>
          <cell r="D4437" t="str">
            <v/>
          </cell>
          <cell r="F4437">
            <v>0</v>
          </cell>
          <cell r="G4437">
            <v>0</v>
          </cell>
        </row>
        <row r="4438">
          <cell r="A4438" t="str">
            <v/>
          </cell>
          <cell r="B4438" t="str">
            <v/>
          </cell>
          <cell r="D4438" t="str">
            <v/>
          </cell>
          <cell r="F4438">
            <v>0</v>
          </cell>
          <cell r="G4438">
            <v>0</v>
          </cell>
        </row>
        <row r="4439">
          <cell r="A4439" t="str">
            <v/>
          </cell>
          <cell r="B4439" t="str">
            <v/>
          </cell>
          <cell r="D4439" t="str">
            <v/>
          </cell>
          <cell r="F4439">
            <v>0</v>
          </cell>
          <cell r="G4439">
            <v>0</v>
          </cell>
        </row>
        <row r="4440">
          <cell r="A4440" t="str">
            <v/>
          </cell>
          <cell r="B4440" t="str">
            <v/>
          </cell>
          <cell r="D4440" t="str">
            <v/>
          </cell>
          <cell r="F4440">
            <v>0</v>
          </cell>
          <cell r="G4440">
            <v>0</v>
          </cell>
        </row>
        <row r="4441">
          <cell r="A4441" t="str">
            <v/>
          </cell>
          <cell r="B4441" t="str">
            <v/>
          </cell>
          <cell r="D4441" t="str">
            <v/>
          </cell>
          <cell r="F4441">
            <v>0</v>
          </cell>
          <cell r="G4441">
            <v>0</v>
          </cell>
        </row>
        <row r="4442">
          <cell r="A4442" t="str">
            <v/>
          </cell>
          <cell r="B4442" t="str">
            <v/>
          </cell>
          <cell r="D4442" t="str">
            <v/>
          </cell>
          <cell r="F4442">
            <v>0</v>
          </cell>
          <cell r="G4442">
            <v>0</v>
          </cell>
        </row>
        <row r="4443">
          <cell r="F4443" t="str">
            <v>Total C</v>
          </cell>
          <cell r="G4443">
            <v>0</v>
          </cell>
        </row>
        <row r="4445">
          <cell r="A4445" t="str">
            <v/>
          </cell>
          <cell r="B4445" t="str">
            <v/>
          </cell>
          <cell r="D4445" t="str">
            <v>COSTO NETO</v>
          </cell>
          <cell r="F4445" t="str">
            <v>Total D=A+B+C</v>
          </cell>
          <cell r="G4445">
            <v>0</v>
          </cell>
        </row>
        <row r="4447">
          <cell r="A4447" t="str">
            <v>ANALISIS DE PRECIOS</v>
          </cell>
        </row>
        <row r="4448">
          <cell r="A4448" t="str">
            <v>COMITENTE:</v>
          </cell>
          <cell r="B4448" t="str">
            <v>INSTITUTO PROVINCIAL DE LA VIVIENDA</v>
          </cell>
        </row>
        <row r="4449">
          <cell r="A4449" t="str">
            <v>CONTRATISTA:</v>
          </cell>
          <cell r="B4449">
            <v>0</v>
          </cell>
        </row>
        <row r="4450">
          <cell r="A4450" t="str">
            <v>OBRA:</v>
          </cell>
          <cell r="B4450">
            <v>0</v>
          </cell>
          <cell r="F4450" t="str">
            <v>PRECIOS A:</v>
          </cell>
          <cell r="G4450">
            <v>0</v>
          </cell>
        </row>
        <row r="4451">
          <cell r="A4451" t="str">
            <v>UBICACIÓN:</v>
          </cell>
          <cell r="B4451">
            <v>0</v>
          </cell>
        </row>
        <row r="4452">
          <cell r="A4452" t="str">
            <v>RUBRO:</v>
          </cell>
          <cell r="C4452">
            <v>0</v>
          </cell>
        </row>
        <row r="4453">
          <cell r="A4453" t="str">
            <v>ITEM:</v>
          </cell>
          <cell r="B4453" t="str">
            <v/>
          </cell>
          <cell r="C4453" t="str">
            <v/>
          </cell>
          <cell r="F4453" t="str">
            <v>UNIDAD:</v>
          </cell>
          <cell r="G4453" t="str">
            <v/>
          </cell>
        </row>
        <row r="4455">
          <cell r="A4455" t="str">
            <v>DATOS REDETERMINACION</v>
          </cell>
          <cell r="C4455" t="str">
            <v>DESIGNACION</v>
          </cell>
          <cell r="D4455" t="str">
            <v>U</v>
          </cell>
          <cell r="E4455" t="str">
            <v>Cantidad</v>
          </cell>
          <cell r="F4455" t="str">
            <v>$ Unitarios</v>
          </cell>
          <cell r="G4455" t="str">
            <v>$ Parcial</v>
          </cell>
        </row>
        <row r="4456">
          <cell r="A4456" t="str">
            <v>CÓDIGO</v>
          </cell>
          <cell r="B4456" t="str">
            <v>DESCRIPCIÓN</v>
          </cell>
        </row>
        <row r="4457">
          <cell r="A4457" t="str">
            <v>A - MATERIALES</v>
          </cell>
        </row>
        <row r="4458">
          <cell r="A4458" t="str">
            <v/>
          </cell>
          <cell r="B4458" t="str">
            <v/>
          </cell>
          <cell r="D4458" t="str">
            <v/>
          </cell>
          <cell r="F4458">
            <v>0</v>
          </cell>
          <cell r="G4458">
            <v>0</v>
          </cell>
        </row>
        <row r="4459">
          <cell r="A4459" t="str">
            <v/>
          </cell>
          <cell r="B4459" t="str">
            <v/>
          </cell>
          <cell r="D4459" t="str">
            <v/>
          </cell>
          <cell r="F4459">
            <v>0</v>
          </cell>
          <cell r="G4459">
            <v>0</v>
          </cell>
        </row>
        <row r="4460">
          <cell r="A4460" t="str">
            <v/>
          </cell>
          <cell r="B4460" t="str">
            <v/>
          </cell>
          <cell r="D4460" t="str">
            <v/>
          </cell>
          <cell r="F4460">
            <v>0</v>
          </cell>
          <cell r="G4460">
            <v>0</v>
          </cell>
        </row>
        <row r="4461">
          <cell r="A4461" t="str">
            <v/>
          </cell>
          <cell r="B4461" t="str">
            <v/>
          </cell>
          <cell r="D4461" t="str">
            <v/>
          </cell>
          <cell r="F4461">
            <v>0</v>
          </cell>
          <cell r="G4461">
            <v>0</v>
          </cell>
        </row>
        <row r="4462">
          <cell r="A4462" t="str">
            <v/>
          </cell>
          <cell r="B4462" t="str">
            <v/>
          </cell>
          <cell r="D4462" t="str">
            <v/>
          </cell>
          <cell r="F4462">
            <v>0</v>
          </cell>
          <cell r="G4462">
            <v>0</v>
          </cell>
        </row>
        <row r="4463">
          <cell r="A4463" t="str">
            <v/>
          </cell>
          <cell r="B4463" t="str">
            <v/>
          </cell>
          <cell r="D4463" t="str">
            <v/>
          </cell>
          <cell r="F4463">
            <v>0</v>
          </cell>
          <cell r="G4463">
            <v>0</v>
          </cell>
        </row>
        <row r="4464">
          <cell r="A4464" t="str">
            <v/>
          </cell>
          <cell r="B4464" t="str">
            <v/>
          </cell>
          <cell r="D4464" t="str">
            <v/>
          </cell>
          <cell r="F4464">
            <v>0</v>
          </cell>
          <cell r="G4464">
            <v>0</v>
          </cell>
        </row>
        <row r="4465">
          <cell r="A4465" t="str">
            <v/>
          </cell>
          <cell r="B4465" t="str">
            <v/>
          </cell>
          <cell r="D4465" t="str">
            <v/>
          </cell>
          <cell r="F4465">
            <v>0</v>
          </cell>
          <cell r="G4465">
            <v>0</v>
          </cell>
        </row>
        <row r="4466">
          <cell r="A4466" t="str">
            <v/>
          </cell>
          <cell r="B4466" t="str">
            <v/>
          </cell>
          <cell r="D4466" t="str">
            <v/>
          </cell>
          <cell r="F4466">
            <v>0</v>
          </cell>
          <cell r="G4466">
            <v>0</v>
          </cell>
        </row>
        <row r="4467">
          <cell r="A4467" t="str">
            <v/>
          </cell>
          <cell r="B4467" t="str">
            <v/>
          </cell>
          <cell r="D4467" t="str">
            <v/>
          </cell>
          <cell r="F4467">
            <v>0</v>
          </cell>
          <cell r="G4467">
            <v>0</v>
          </cell>
        </row>
        <row r="4468">
          <cell r="A4468" t="str">
            <v/>
          </cell>
          <cell r="B4468" t="str">
            <v/>
          </cell>
          <cell r="D4468" t="str">
            <v/>
          </cell>
          <cell r="F4468">
            <v>0</v>
          </cell>
          <cell r="G4468">
            <v>0</v>
          </cell>
        </row>
        <row r="4469">
          <cell r="A4469" t="str">
            <v/>
          </cell>
          <cell r="B4469" t="str">
            <v/>
          </cell>
          <cell r="D4469" t="str">
            <v/>
          </cell>
          <cell r="F4469">
            <v>0</v>
          </cell>
          <cell r="G4469">
            <v>0</v>
          </cell>
        </row>
        <row r="4470">
          <cell r="A4470" t="str">
            <v/>
          </cell>
          <cell r="B4470" t="str">
            <v/>
          </cell>
          <cell r="D4470" t="str">
            <v/>
          </cell>
          <cell r="F4470">
            <v>0</v>
          </cell>
          <cell r="G4470">
            <v>0</v>
          </cell>
        </row>
        <row r="4471">
          <cell r="A4471" t="str">
            <v/>
          </cell>
          <cell r="B4471" t="str">
            <v/>
          </cell>
          <cell r="D4471" t="str">
            <v/>
          </cell>
          <cell r="F4471">
            <v>0</v>
          </cell>
          <cell r="G4471">
            <v>0</v>
          </cell>
        </row>
        <row r="4472">
          <cell r="A4472" t="str">
            <v/>
          </cell>
          <cell r="B4472" t="str">
            <v/>
          </cell>
          <cell r="D4472" t="str">
            <v/>
          </cell>
          <cell r="F4472">
            <v>0</v>
          </cell>
          <cell r="G4472">
            <v>0</v>
          </cell>
        </row>
        <row r="4473">
          <cell r="A4473" t="str">
            <v/>
          </cell>
          <cell r="B4473" t="str">
            <v/>
          </cell>
          <cell r="D4473" t="str">
            <v/>
          </cell>
          <cell r="F4473">
            <v>0</v>
          </cell>
          <cell r="G4473">
            <v>0</v>
          </cell>
        </row>
        <row r="4474">
          <cell r="A4474" t="str">
            <v/>
          </cell>
          <cell r="B4474" t="str">
            <v/>
          </cell>
          <cell r="D4474" t="str">
            <v/>
          </cell>
          <cell r="F4474">
            <v>0</v>
          </cell>
          <cell r="G4474">
            <v>0</v>
          </cell>
        </row>
        <row r="4475">
          <cell r="A4475" t="str">
            <v/>
          </cell>
          <cell r="B4475" t="str">
            <v/>
          </cell>
          <cell r="D4475" t="str">
            <v/>
          </cell>
          <cell r="F4475">
            <v>0</v>
          </cell>
          <cell r="G4475">
            <v>0</v>
          </cell>
        </row>
        <row r="4476">
          <cell r="A4476" t="str">
            <v/>
          </cell>
          <cell r="B4476" t="str">
            <v/>
          </cell>
          <cell r="D4476" t="str">
            <v/>
          </cell>
          <cell r="F4476">
            <v>0</v>
          </cell>
          <cell r="G4476">
            <v>0</v>
          </cell>
        </row>
        <row r="4477">
          <cell r="A4477" t="str">
            <v/>
          </cell>
          <cell r="B4477" t="str">
            <v/>
          </cell>
          <cell r="D4477" t="str">
            <v/>
          </cell>
          <cell r="F4477">
            <v>0</v>
          </cell>
          <cell r="G4477">
            <v>0</v>
          </cell>
        </row>
        <row r="4478">
          <cell r="F4478" t="str">
            <v>Total A</v>
          </cell>
          <cell r="G4478">
            <v>0</v>
          </cell>
        </row>
        <row r="4479">
          <cell r="A4479" t="str">
            <v>B - MANO DE OBRA</v>
          </cell>
        </row>
        <row r="4480">
          <cell r="A4480" t="str">
            <v/>
          </cell>
          <cell r="B4480" t="str">
            <v/>
          </cell>
          <cell r="D4480" t="str">
            <v/>
          </cell>
          <cell r="F4480">
            <v>0</v>
          </cell>
          <cell r="G4480">
            <v>0</v>
          </cell>
        </row>
        <row r="4481">
          <cell r="A4481" t="str">
            <v/>
          </cell>
          <cell r="B4481" t="str">
            <v/>
          </cell>
          <cell r="D4481" t="str">
            <v/>
          </cell>
          <cell r="F4481">
            <v>0</v>
          </cell>
          <cell r="G4481">
            <v>0</v>
          </cell>
        </row>
        <row r="4482">
          <cell r="A4482" t="str">
            <v/>
          </cell>
          <cell r="B4482" t="str">
            <v/>
          </cell>
          <cell r="D4482" t="str">
            <v/>
          </cell>
          <cell r="F4482">
            <v>0</v>
          </cell>
          <cell r="G4482">
            <v>0</v>
          </cell>
        </row>
        <row r="4483">
          <cell r="A4483" t="str">
            <v/>
          </cell>
          <cell r="B4483" t="str">
            <v/>
          </cell>
          <cell r="D4483" t="str">
            <v/>
          </cell>
          <cell r="F4483">
            <v>0</v>
          </cell>
          <cell r="G4483">
            <v>0</v>
          </cell>
        </row>
        <row r="4484">
          <cell r="A4484" t="str">
            <v/>
          </cell>
          <cell r="B4484" t="str">
            <v/>
          </cell>
          <cell r="D4484" t="str">
            <v/>
          </cell>
          <cell r="F4484">
            <v>0</v>
          </cell>
          <cell r="G4484">
            <v>0</v>
          </cell>
        </row>
        <row r="4485">
          <cell r="A4485" t="str">
            <v/>
          </cell>
          <cell r="B4485" t="str">
            <v/>
          </cell>
          <cell r="D4485" t="str">
            <v/>
          </cell>
          <cell r="F4485">
            <v>0</v>
          </cell>
          <cell r="G4485">
            <v>0</v>
          </cell>
        </row>
        <row r="4486">
          <cell r="A4486" t="str">
            <v/>
          </cell>
          <cell r="B4486" t="str">
            <v/>
          </cell>
          <cell r="D4486" t="str">
            <v/>
          </cell>
          <cell r="F4486">
            <v>0</v>
          </cell>
          <cell r="G4486">
            <v>0</v>
          </cell>
        </row>
        <row r="4487">
          <cell r="A4487" t="str">
            <v/>
          </cell>
          <cell r="B4487" t="str">
            <v/>
          </cell>
          <cell r="D4487" t="str">
            <v/>
          </cell>
          <cell r="F4487">
            <v>0</v>
          </cell>
          <cell r="G4487">
            <v>0</v>
          </cell>
        </row>
        <row r="4488">
          <cell r="F4488" t="str">
            <v>Total B</v>
          </cell>
          <cell r="G4488">
            <v>0</v>
          </cell>
        </row>
        <row r="4489">
          <cell r="A4489" t="str">
            <v>C - EQUIPOS</v>
          </cell>
        </row>
        <row r="4490">
          <cell r="A4490" t="str">
            <v/>
          </cell>
          <cell r="B4490" t="str">
            <v/>
          </cell>
          <cell r="D4490" t="str">
            <v/>
          </cell>
          <cell r="F4490">
            <v>0</v>
          </cell>
          <cell r="G4490">
            <v>0</v>
          </cell>
        </row>
        <row r="4491">
          <cell r="A4491" t="str">
            <v/>
          </cell>
          <cell r="B4491" t="str">
            <v/>
          </cell>
          <cell r="D4491" t="str">
            <v/>
          </cell>
          <cell r="F4491">
            <v>0</v>
          </cell>
          <cell r="G4491">
            <v>0</v>
          </cell>
        </row>
        <row r="4492">
          <cell r="A4492" t="str">
            <v/>
          </cell>
          <cell r="B4492" t="str">
            <v/>
          </cell>
          <cell r="D4492" t="str">
            <v/>
          </cell>
          <cell r="F4492">
            <v>0</v>
          </cell>
          <cell r="G4492">
            <v>0</v>
          </cell>
        </row>
        <row r="4493">
          <cell r="A4493" t="str">
            <v/>
          </cell>
          <cell r="B4493" t="str">
            <v/>
          </cell>
          <cell r="D4493" t="str">
            <v/>
          </cell>
          <cell r="F4493">
            <v>0</v>
          </cell>
          <cell r="G4493">
            <v>0</v>
          </cell>
        </row>
        <row r="4494">
          <cell r="A4494" t="str">
            <v/>
          </cell>
          <cell r="B4494" t="str">
            <v/>
          </cell>
          <cell r="D4494" t="str">
            <v/>
          </cell>
          <cell r="F4494">
            <v>0</v>
          </cell>
          <cell r="G4494">
            <v>0</v>
          </cell>
        </row>
        <row r="4495">
          <cell r="A4495" t="str">
            <v/>
          </cell>
          <cell r="B4495" t="str">
            <v/>
          </cell>
          <cell r="D4495" t="str">
            <v/>
          </cell>
          <cell r="F4495">
            <v>0</v>
          </cell>
          <cell r="G4495">
            <v>0</v>
          </cell>
        </row>
        <row r="4496">
          <cell r="A4496" t="str">
            <v/>
          </cell>
          <cell r="B4496" t="str">
            <v/>
          </cell>
          <cell r="D4496" t="str">
            <v/>
          </cell>
          <cell r="F4496">
            <v>0</v>
          </cell>
          <cell r="G4496">
            <v>0</v>
          </cell>
        </row>
        <row r="4497">
          <cell r="A4497" t="str">
            <v/>
          </cell>
          <cell r="B4497" t="str">
            <v/>
          </cell>
          <cell r="D4497" t="str">
            <v/>
          </cell>
          <cell r="F4497">
            <v>0</v>
          </cell>
          <cell r="G4497">
            <v>0</v>
          </cell>
        </row>
        <row r="4498">
          <cell r="A4498" t="str">
            <v/>
          </cell>
          <cell r="B4498" t="str">
            <v/>
          </cell>
          <cell r="D4498" t="str">
            <v/>
          </cell>
          <cell r="F4498">
            <v>0</v>
          </cell>
          <cell r="G4498">
            <v>0</v>
          </cell>
        </row>
        <row r="4499">
          <cell r="A4499" t="str">
            <v/>
          </cell>
          <cell r="B4499" t="str">
            <v/>
          </cell>
          <cell r="D4499" t="str">
            <v/>
          </cell>
          <cell r="F4499">
            <v>0</v>
          </cell>
          <cell r="G4499">
            <v>0</v>
          </cell>
        </row>
        <row r="4500">
          <cell r="F4500" t="str">
            <v>Total C</v>
          </cell>
          <cell r="G4500">
            <v>0</v>
          </cell>
        </row>
        <row r="4502">
          <cell r="A4502" t="str">
            <v/>
          </cell>
          <cell r="B4502" t="str">
            <v/>
          </cell>
          <cell r="D4502" t="str">
            <v>COSTO NETO</v>
          </cell>
          <cell r="F4502" t="str">
            <v>Total D=A+B+C</v>
          </cell>
          <cell r="G4502">
            <v>0</v>
          </cell>
        </row>
        <row r="4504">
          <cell r="A4504" t="str">
            <v>ANALISIS DE PRECIOS</v>
          </cell>
        </row>
        <row r="4505">
          <cell r="A4505" t="str">
            <v>COMITENTE:</v>
          </cell>
          <cell r="B4505" t="str">
            <v>INSTITUTO PROVINCIAL DE LA VIVIENDA</v>
          </cell>
        </row>
        <row r="4506">
          <cell r="A4506" t="str">
            <v>CONTRATISTA:</v>
          </cell>
          <cell r="B4506">
            <v>0</v>
          </cell>
        </row>
        <row r="4507">
          <cell r="A4507" t="str">
            <v>OBRA:</v>
          </cell>
          <cell r="B4507">
            <v>0</v>
          </cell>
          <cell r="F4507" t="str">
            <v>PRECIOS A:</v>
          </cell>
          <cell r="G4507">
            <v>0</v>
          </cell>
        </row>
        <row r="4508">
          <cell r="A4508" t="str">
            <v>UBICACIÓN:</v>
          </cell>
          <cell r="B4508">
            <v>0</v>
          </cell>
        </row>
        <row r="4509">
          <cell r="A4509" t="str">
            <v>RUBRO:</v>
          </cell>
          <cell r="C4509">
            <v>0</v>
          </cell>
        </row>
        <row r="4510">
          <cell r="A4510" t="str">
            <v>ITEM:</v>
          </cell>
          <cell r="B4510" t="str">
            <v/>
          </cell>
          <cell r="C4510" t="str">
            <v/>
          </cell>
          <cell r="F4510" t="str">
            <v>UNIDAD:</v>
          </cell>
          <cell r="G4510" t="str">
            <v/>
          </cell>
        </row>
        <row r="4512">
          <cell r="A4512" t="str">
            <v>DATOS REDETERMINACION</v>
          </cell>
          <cell r="C4512" t="str">
            <v>DESIGNACION</v>
          </cell>
          <cell r="D4512" t="str">
            <v>U</v>
          </cell>
          <cell r="E4512" t="str">
            <v>Cantidad</v>
          </cell>
          <cell r="F4512" t="str">
            <v>$ Unitarios</v>
          </cell>
          <cell r="G4512" t="str">
            <v>$ Parcial</v>
          </cell>
        </row>
        <row r="4513">
          <cell r="A4513" t="str">
            <v>CÓDIGO</v>
          </cell>
          <cell r="B4513" t="str">
            <v>DESCRIPCIÓN</v>
          </cell>
        </row>
        <row r="4514">
          <cell r="A4514" t="str">
            <v>A - MATERIALES</v>
          </cell>
        </row>
        <row r="4515">
          <cell r="A4515" t="str">
            <v/>
          </cell>
          <cell r="B4515" t="str">
            <v/>
          </cell>
          <cell r="D4515" t="str">
            <v/>
          </cell>
          <cell r="F4515">
            <v>0</v>
          </cell>
          <cell r="G4515">
            <v>0</v>
          </cell>
        </row>
        <row r="4516">
          <cell r="A4516" t="str">
            <v/>
          </cell>
          <cell r="B4516" t="str">
            <v/>
          </cell>
          <cell r="D4516" t="str">
            <v/>
          </cell>
          <cell r="F4516">
            <v>0</v>
          </cell>
          <cell r="G4516">
            <v>0</v>
          </cell>
        </row>
        <row r="4517">
          <cell r="A4517" t="str">
            <v/>
          </cell>
          <cell r="B4517" t="str">
            <v/>
          </cell>
          <cell r="D4517" t="str">
            <v/>
          </cell>
          <cell r="F4517">
            <v>0</v>
          </cell>
          <cell r="G4517">
            <v>0</v>
          </cell>
        </row>
        <row r="4518">
          <cell r="A4518" t="str">
            <v/>
          </cell>
          <cell r="B4518" t="str">
            <v/>
          </cell>
          <cell r="D4518" t="str">
            <v/>
          </cell>
          <cell r="F4518">
            <v>0</v>
          </cell>
          <cell r="G4518">
            <v>0</v>
          </cell>
        </row>
        <row r="4519">
          <cell r="A4519" t="str">
            <v/>
          </cell>
          <cell r="B4519" t="str">
            <v/>
          </cell>
          <cell r="D4519" t="str">
            <v/>
          </cell>
          <cell r="F4519">
            <v>0</v>
          </cell>
          <cell r="G4519">
            <v>0</v>
          </cell>
        </row>
        <row r="4520">
          <cell r="A4520" t="str">
            <v/>
          </cell>
          <cell r="B4520" t="str">
            <v/>
          </cell>
          <cell r="D4520" t="str">
            <v/>
          </cell>
          <cell r="F4520">
            <v>0</v>
          </cell>
          <cell r="G4520">
            <v>0</v>
          </cell>
        </row>
        <row r="4521">
          <cell r="A4521" t="str">
            <v/>
          </cell>
          <cell r="B4521" t="str">
            <v/>
          </cell>
          <cell r="D4521" t="str">
            <v/>
          </cell>
          <cell r="F4521">
            <v>0</v>
          </cell>
          <cell r="G4521">
            <v>0</v>
          </cell>
        </row>
        <row r="4522">
          <cell r="A4522" t="str">
            <v/>
          </cell>
          <cell r="B4522" t="str">
            <v/>
          </cell>
          <cell r="D4522" t="str">
            <v/>
          </cell>
          <cell r="F4522">
            <v>0</v>
          </cell>
          <cell r="G4522">
            <v>0</v>
          </cell>
        </row>
        <row r="4523">
          <cell r="A4523" t="str">
            <v/>
          </cell>
          <cell r="B4523" t="str">
            <v/>
          </cell>
          <cell r="D4523" t="str">
            <v/>
          </cell>
          <cell r="F4523">
            <v>0</v>
          </cell>
          <cell r="G4523">
            <v>0</v>
          </cell>
        </row>
        <row r="4524">
          <cell r="A4524" t="str">
            <v/>
          </cell>
          <cell r="B4524" t="str">
            <v/>
          </cell>
          <cell r="D4524" t="str">
            <v/>
          </cell>
          <cell r="F4524">
            <v>0</v>
          </cell>
          <cell r="G4524">
            <v>0</v>
          </cell>
        </row>
        <row r="4525">
          <cell r="A4525" t="str">
            <v/>
          </cell>
          <cell r="B4525" t="str">
            <v/>
          </cell>
          <cell r="D4525" t="str">
            <v/>
          </cell>
          <cell r="F4525">
            <v>0</v>
          </cell>
          <cell r="G4525">
            <v>0</v>
          </cell>
        </row>
        <row r="4526">
          <cell r="A4526" t="str">
            <v/>
          </cell>
          <cell r="B4526" t="str">
            <v/>
          </cell>
          <cell r="D4526" t="str">
            <v/>
          </cell>
          <cell r="F4526">
            <v>0</v>
          </cell>
          <cell r="G4526">
            <v>0</v>
          </cell>
        </row>
        <row r="4527">
          <cell r="A4527" t="str">
            <v/>
          </cell>
          <cell r="B4527" t="str">
            <v/>
          </cell>
          <cell r="D4527" t="str">
            <v/>
          </cell>
          <cell r="F4527">
            <v>0</v>
          </cell>
          <cell r="G4527">
            <v>0</v>
          </cell>
        </row>
        <row r="4528">
          <cell r="A4528" t="str">
            <v/>
          </cell>
          <cell r="B4528" t="str">
            <v/>
          </cell>
          <cell r="D4528" t="str">
            <v/>
          </cell>
          <cell r="F4528">
            <v>0</v>
          </cell>
          <cell r="G4528">
            <v>0</v>
          </cell>
        </row>
        <row r="4529">
          <cell r="A4529" t="str">
            <v/>
          </cell>
          <cell r="B4529" t="str">
            <v/>
          </cell>
          <cell r="D4529" t="str">
            <v/>
          </cell>
          <cell r="F4529">
            <v>0</v>
          </cell>
          <cell r="G4529">
            <v>0</v>
          </cell>
        </row>
        <row r="4530">
          <cell r="A4530" t="str">
            <v/>
          </cell>
          <cell r="B4530" t="str">
            <v/>
          </cell>
          <cell r="D4530" t="str">
            <v/>
          </cell>
          <cell r="F4530">
            <v>0</v>
          </cell>
          <cell r="G4530">
            <v>0</v>
          </cell>
        </row>
        <row r="4531">
          <cell r="A4531" t="str">
            <v/>
          </cell>
          <cell r="B4531" t="str">
            <v/>
          </cell>
          <cell r="D4531" t="str">
            <v/>
          </cell>
          <cell r="F4531">
            <v>0</v>
          </cell>
          <cell r="G4531">
            <v>0</v>
          </cell>
        </row>
        <row r="4532">
          <cell r="A4532" t="str">
            <v/>
          </cell>
          <cell r="B4532" t="str">
            <v/>
          </cell>
          <cell r="D4532" t="str">
            <v/>
          </cell>
          <cell r="F4532">
            <v>0</v>
          </cell>
          <cell r="G4532">
            <v>0</v>
          </cell>
        </row>
        <row r="4533">
          <cell r="A4533" t="str">
            <v/>
          </cell>
          <cell r="B4533" t="str">
            <v/>
          </cell>
          <cell r="D4533" t="str">
            <v/>
          </cell>
          <cell r="F4533">
            <v>0</v>
          </cell>
          <cell r="G4533">
            <v>0</v>
          </cell>
        </row>
        <row r="4534">
          <cell r="A4534" t="str">
            <v/>
          </cell>
          <cell r="B4534" t="str">
            <v/>
          </cell>
          <cell r="D4534" t="str">
            <v/>
          </cell>
          <cell r="F4534">
            <v>0</v>
          </cell>
          <cell r="G4534">
            <v>0</v>
          </cell>
        </row>
        <row r="4535">
          <cell r="F4535" t="str">
            <v>Total A</v>
          </cell>
          <cell r="G4535">
            <v>0</v>
          </cell>
        </row>
        <row r="4536">
          <cell r="A4536" t="str">
            <v>B - MANO DE OBRA</v>
          </cell>
        </row>
        <row r="4537">
          <cell r="A4537" t="str">
            <v/>
          </cell>
          <cell r="B4537" t="str">
            <v/>
          </cell>
          <cell r="D4537" t="str">
            <v/>
          </cell>
          <cell r="F4537">
            <v>0</v>
          </cell>
          <cell r="G4537">
            <v>0</v>
          </cell>
        </row>
        <row r="4538">
          <cell r="A4538" t="str">
            <v/>
          </cell>
          <cell r="B4538" t="str">
            <v/>
          </cell>
          <cell r="D4538" t="str">
            <v/>
          </cell>
          <cell r="F4538">
            <v>0</v>
          </cell>
          <cell r="G4538">
            <v>0</v>
          </cell>
        </row>
        <row r="4539">
          <cell r="A4539" t="str">
            <v/>
          </cell>
          <cell r="B4539" t="str">
            <v/>
          </cell>
          <cell r="D4539" t="str">
            <v/>
          </cell>
          <cell r="F4539">
            <v>0</v>
          </cell>
          <cell r="G4539">
            <v>0</v>
          </cell>
        </row>
        <row r="4540">
          <cell r="A4540" t="str">
            <v/>
          </cell>
          <cell r="B4540" t="str">
            <v/>
          </cell>
          <cell r="D4540" t="str">
            <v/>
          </cell>
          <cell r="F4540">
            <v>0</v>
          </cell>
          <cell r="G4540">
            <v>0</v>
          </cell>
        </row>
        <row r="4541">
          <cell r="A4541" t="str">
            <v/>
          </cell>
          <cell r="B4541" t="str">
            <v/>
          </cell>
          <cell r="D4541" t="str">
            <v/>
          </cell>
          <cell r="F4541">
            <v>0</v>
          </cell>
          <cell r="G4541">
            <v>0</v>
          </cell>
        </row>
        <row r="4542">
          <cell r="A4542" t="str">
            <v/>
          </cell>
          <cell r="B4542" t="str">
            <v/>
          </cell>
          <cell r="D4542" t="str">
            <v/>
          </cell>
          <cell r="F4542">
            <v>0</v>
          </cell>
          <cell r="G4542">
            <v>0</v>
          </cell>
        </row>
        <row r="4543">
          <cell r="A4543" t="str">
            <v/>
          </cell>
          <cell r="B4543" t="str">
            <v/>
          </cell>
          <cell r="D4543" t="str">
            <v/>
          </cell>
          <cell r="F4543">
            <v>0</v>
          </cell>
          <cell r="G4543">
            <v>0</v>
          </cell>
        </row>
        <row r="4544">
          <cell r="A4544" t="str">
            <v/>
          </cell>
          <cell r="B4544" t="str">
            <v/>
          </cell>
          <cell r="D4544" t="str">
            <v/>
          </cell>
          <cell r="F4544">
            <v>0</v>
          </cell>
          <cell r="G4544">
            <v>0</v>
          </cell>
        </row>
        <row r="4545">
          <cell r="F4545" t="str">
            <v>Total B</v>
          </cell>
          <cell r="G4545">
            <v>0</v>
          </cell>
        </row>
        <row r="4546">
          <cell r="A4546" t="str">
            <v>C - EQUIPOS</v>
          </cell>
        </row>
        <row r="4547">
          <cell r="A4547" t="str">
            <v/>
          </cell>
          <cell r="B4547" t="str">
            <v/>
          </cell>
          <cell r="D4547" t="str">
            <v/>
          </cell>
          <cell r="F4547">
            <v>0</v>
          </cell>
          <cell r="G4547">
            <v>0</v>
          </cell>
        </row>
        <row r="4548">
          <cell r="A4548" t="str">
            <v/>
          </cell>
          <cell r="B4548" t="str">
            <v/>
          </cell>
          <cell r="D4548" t="str">
            <v/>
          </cell>
          <cell r="F4548">
            <v>0</v>
          </cell>
          <cell r="G4548">
            <v>0</v>
          </cell>
        </row>
        <row r="4549">
          <cell r="A4549" t="str">
            <v/>
          </cell>
          <cell r="B4549" t="str">
            <v/>
          </cell>
          <cell r="D4549" t="str">
            <v/>
          </cell>
          <cell r="F4549">
            <v>0</v>
          </cell>
          <cell r="G4549">
            <v>0</v>
          </cell>
        </row>
        <row r="4550">
          <cell r="A4550" t="str">
            <v/>
          </cell>
          <cell r="B4550" t="str">
            <v/>
          </cell>
          <cell r="D4550" t="str">
            <v/>
          </cell>
          <cell r="F4550">
            <v>0</v>
          </cell>
          <cell r="G4550">
            <v>0</v>
          </cell>
        </row>
        <row r="4551">
          <cell r="A4551" t="str">
            <v/>
          </cell>
          <cell r="B4551" t="str">
            <v/>
          </cell>
          <cell r="D4551" t="str">
            <v/>
          </cell>
          <cell r="F4551">
            <v>0</v>
          </cell>
          <cell r="G4551">
            <v>0</v>
          </cell>
        </row>
        <row r="4552">
          <cell r="A4552" t="str">
            <v/>
          </cell>
          <cell r="B4552" t="str">
            <v/>
          </cell>
          <cell r="D4552" t="str">
            <v/>
          </cell>
          <cell r="F4552">
            <v>0</v>
          </cell>
          <cell r="G4552">
            <v>0</v>
          </cell>
        </row>
        <row r="4553">
          <cell r="A4553" t="str">
            <v/>
          </cell>
          <cell r="B4553" t="str">
            <v/>
          </cell>
          <cell r="D4553" t="str">
            <v/>
          </cell>
          <cell r="F4553">
            <v>0</v>
          </cell>
          <cell r="G4553">
            <v>0</v>
          </cell>
        </row>
        <row r="4554">
          <cell r="A4554" t="str">
            <v/>
          </cell>
          <cell r="B4554" t="str">
            <v/>
          </cell>
          <cell r="D4554" t="str">
            <v/>
          </cell>
          <cell r="F4554">
            <v>0</v>
          </cell>
          <cell r="G4554">
            <v>0</v>
          </cell>
        </row>
        <row r="4555">
          <cell r="A4555" t="str">
            <v/>
          </cell>
          <cell r="B4555" t="str">
            <v/>
          </cell>
          <cell r="D4555" t="str">
            <v/>
          </cell>
          <cell r="F4555">
            <v>0</v>
          </cell>
          <cell r="G4555">
            <v>0</v>
          </cell>
        </row>
        <row r="4556">
          <cell r="A4556" t="str">
            <v/>
          </cell>
          <cell r="B4556" t="str">
            <v/>
          </cell>
          <cell r="D4556" t="str">
            <v/>
          </cell>
          <cell r="F4556">
            <v>0</v>
          </cell>
          <cell r="G4556">
            <v>0</v>
          </cell>
        </row>
        <row r="4557">
          <cell r="F4557" t="str">
            <v>Total C</v>
          </cell>
          <cell r="G4557">
            <v>0</v>
          </cell>
        </row>
        <row r="4559">
          <cell r="A4559" t="str">
            <v/>
          </cell>
          <cell r="B4559" t="str">
            <v/>
          </cell>
          <cell r="D4559" t="str">
            <v>COSTO NETO</v>
          </cell>
          <cell r="F4559" t="str">
            <v>Total D=A+B+C</v>
          </cell>
          <cell r="G4559">
            <v>0</v>
          </cell>
        </row>
        <row r="4561">
          <cell r="A4561" t="str">
            <v>ANALISIS DE PRECIOS</v>
          </cell>
        </row>
        <row r="4562">
          <cell r="A4562" t="str">
            <v>COMITENTE:</v>
          </cell>
          <cell r="B4562" t="str">
            <v>INSTITUTO PROVINCIAL DE LA VIVIENDA</v>
          </cell>
        </row>
        <row r="4563">
          <cell r="A4563" t="str">
            <v>CONTRATISTA:</v>
          </cell>
          <cell r="B4563">
            <v>0</v>
          </cell>
        </row>
        <row r="4564">
          <cell r="A4564" t="str">
            <v>OBRA:</v>
          </cell>
          <cell r="B4564">
            <v>0</v>
          </cell>
          <cell r="F4564" t="str">
            <v>PRECIOS A:</v>
          </cell>
          <cell r="G4564">
            <v>0</v>
          </cell>
        </row>
        <row r="4565">
          <cell r="A4565" t="str">
            <v>UBICACIÓN:</v>
          </cell>
          <cell r="B4565">
            <v>0</v>
          </cell>
        </row>
        <row r="4566">
          <cell r="A4566" t="str">
            <v>RUBRO:</v>
          </cell>
          <cell r="C4566">
            <v>0</v>
          </cell>
        </row>
        <row r="4567">
          <cell r="A4567" t="str">
            <v>ITEM:</v>
          </cell>
          <cell r="B4567" t="str">
            <v/>
          </cell>
          <cell r="C4567" t="str">
            <v/>
          </cell>
          <cell r="F4567" t="str">
            <v>UNIDAD:</v>
          </cell>
          <cell r="G4567" t="str">
            <v/>
          </cell>
        </row>
        <row r="4569">
          <cell r="A4569" t="str">
            <v>DATOS REDETERMINACION</v>
          </cell>
          <cell r="C4569" t="str">
            <v>DESIGNACION</v>
          </cell>
          <cell r="D4569" t="str">
            <v>U</v>
          </cell>
          <cell r="E4569" t="str">
            <v>Cantidad</v>
          </cell>
          <cell r="F4569" t="str">
            <v>$ Unitarios</v>
          </cell>
          <cell r="G4569" t="str">
            <v>$ Parcial</v>
          </cell>
        </row>
        <row r="4570">
          <cell r="A4570" t="str">
            <v>CÓDIGO</v>
          </cell>
          <cell r="B4570" t="str">
            <v>DESCRIPCIÓN</v>
          </cell>
        </row>
        <row r="4571">
          <cell r="A4571" t="str">
            <v>A - MATERIALES</v>
          </cell>
        </row>
        <row r="4572">
          <cell r="A4572" t="str">
            <v/>
          </cell>
          <cell r="B4572" t="str">
            <v/>
          </cell>
          <cell r="D4572" t="str">
            <v/>
          </cell>
          <cell r="F4572">
            <v>0</v>
          </cell>
          <cell r="G4572">
            <v>0</v>
          </cell>
        </row>
        <row r="4573">
          <cell r="A4573" t="str">
            <v/>
          </cell>
          <cell r="B4573" t="str">
            <v/>
          </cell>
          <cell r="D4573" t="str">
            <v/>
          </cell>
          <cell r="F4573">
            <v>0</v>
          </cell>
          <cell r="G4573">
            <v>0</v>
          </cell>
        </row>
        <row r="4574">
          <cell r="A4574" t="str">
            <v/>
          </cell>
          <cell r="B4574" t="str">
            <v/>
          </cell>
          <cell r="D4574" t="str">
            <v/>
          </cell>
          <cell r="F4574">
            <v>0</v>
          </cell>
          <cell r="G4574">
            <v>0</v>
          </cell>
        </row>
        <row r="4575">
          <cell r="A4575" t="str">
            <v/>
          </cell>
          <cell r="B4575" t="str">
            <v/>
          </cell>
          <cell r="D4575" t="str">
            <v/>
          </cell>
          <cell r="F4575">
            <v>0</v>
          </cell>
          <cell r="G4575">
            <v>0</v>
          </cell>
        </row>
        <row r="4576">
          <cell r="A4576" t="str">
            <v/>
          </cell>
          <cell r="B4576" t="str">
            <v/>
          </cell>
          <cell r="D4576" t="str">
            <v/>
          </cell>
          <cell r="F4576">
            <v>0</v>
          </cell>
          <cell r="G4576">
            <v>0</v>
          </cell>
        </row>
        <row r="4577">
          <cell r="A4577" t="str">
            <v/>
          </cell>
          <cell r="B4577" t="str">
            <v/>
          </cell>
          <cell r="D4577" t="str">
            <v/>
          </cell>
          <cell r="F4577">
            <v>0</v>
          </cell>
          <cell r="G4577">
            <v>0</v>
          </cell>
        </row>
        <row r="4578">
          <cell r="A4578" t="str">
            <v/>
          </cell>
          <cell r="B4578" t="str">
            <v/>
          </cell>
          <cell r="D4578" t="str">
            <v/>
          </cell>
          <cell r="F4578">
            <v>0</v>
          </cell>
          <cell r="G4578">
            <v>0</v>
          </cell>
        </row>
        <row r="4579">
          <cell r="A4579" t="str">
            <v/>
          </cell>
          <cell r="B4579" t="str">
            <v/>
          </cell>
          <cell r="D4579" t="str">
            <v/>
          </cell>
          <cell r="F4579">
            <v>0</v>
          </cell>
          <cell r="G4579">
            <v>0</v>
          </cell>
        </row>
        <row r="4580">
          <cell r="A4580" t="str">
            <v/>
          </cell>
          <cell r="B4580" t="str">
            <v/>
          </cell>
          <cell r="D4580" t="str">
            <v/>
          </cell>
          <cell r="F4580">
            <v>0</v>
          </cell>
          <cell r="G4580">
            <v>0</v>
          </cell>
        </row>
        <row r="4581">
          <cell r="A4581" t="str">
            <v/>
          </cell>
          <cell r="B4581" t="str">
            <v/>
          </cell>
          <cell r="D4581" t="str">
            <v/>
          </cell>
          <cell r="F4581">
            <v>0</v>
          </cell>
          <cell r="G4581">
            <v>0</v>
          </cell>
        </row>
        <row r="4582">
          <cell r="A4582" t="str">
            <v/>
          </cell>
          <cell r="B4582" t="str">
            <v/>
          </cell>
          <cell r="D4582" t="str">
            <v/>
          </cell>
          <cell r="F4582">
            <v>0</v>
          </cell>
          <cell r="G4582">
            <v>0</v>
          </cell>
        </row>
        <row r="4583">
          <cell r="A4583" t="str">
            <v/>
          </cell>
          <cell r="B4583" t="str">
            <v/>
          </cell>
          <cell r="D4583" t="str">
            <v/>
          </cell>
          <cell r="F4583">
            <v>0</v>
          </cell>
          <cell r="G4583">
            <v>0</v>
          </cell>
        </row>
        <row r="4584">
          <cell r="A4584" t="str">
            <v/>
          </cell>
          <cell r="B4584" t="str">
            <v/>
          </cell>
          <cell r="D4584" t="str">
            <v/>
          </cell>
          <cell r="F4584">
            <v>0</v>
          </cell>
          <cell r="G4584">
            <v>0</v>
          </cell>
        </row>
        <row r="4585">
          <cell r="A4585" t="str">
            <v/>
          </cell>
          <cell r="B4585" t="str">
            <v/>
          </cell>
          <cell r="D4585" t="str">
            <v/>
          </cell>
          <cell r="F4585">
            <v>0</v>
          </cell>
          <cell r="G4585">
            <v>0</v>
          </cell>
        </row>
        <row r="4586">
          <cell r="A4586" t="str">
            <v/>
          </cell>
          <cell r="B4586" t="str">
            <v/>
          </cell>
          <cell r="D4586" t="str">
            <v/>
          </cell>
          <cell r="F4586">
            <v>0</v>
          </cell>
          <cell r="G4586">
            <v>0</v>
          </cell>
        </row>
        <row r="4587">
          <cell r="A4587" t="str">
            <v/>
          </cell>
          <cell r="B4587" t="str">
            <v/>
          </cell>
          <cell r="D4587" t="str">
            <v/>
          </cell>
          <cell r="F4587">
            <v>0</v>
          </cell>
          <cell r="G4587">
            <v>0</v>
          </cell>
        </row>
        <row r="4588">
          <cell r="A4588" t="str">
            <v/>
          </cell>
          <cell r="B4588" t="str">
            <v/>
          </cell>
          <cell r="D4588" t="str">
            <v/>
          </cell>
          <cell r="F4588">
            <v>0</v>
          </cell>
          <cell r="G4588">
            <v>0</v>
          </cell>
        </row>
        <row r="4589">
          <cell r="A4589" t="str">
            <v/>
          </cell>
          <cell r="B4589" t="str">
            <v/>
          </cell>
          <cell r="D4589" t="str">
            <v/>
          </cell>
          <cell r="F4589">
            <v>0</v>
          </cell>
          <cell r="G4589">
            <v>0</v>
          </cell>
        </row>
        <row r="4590">
          <cell r="A4590" t="str">
            <v/>
          </cell>
          <cell r="B4590" t="str">
            <v/>
          </cell>
          <cell r="D4590" t="str">
            <v/>
          </cell>
          <cell r="F4590">
            <v>0</v>
          </cell>
          <cell r="G4590">
            <v>0</v>
          </cell>
        </row>
        <row r="4591">
          <cell r="A4591" t="str">
            <v/>
          </cell>
          <cell r="B4591" t="str">
            <v/>
          </cell>
          <cell r="D4591" t="str">
            <v/>
          </cell>
          <cell r="F4591">
            <v>0</v>
          </cell>
          <cell r="G4591">
            <v>0</v>
          </cell>
        </row>
        <row r="4592">
          <cell r="F4592" t="str">
            <v>Total A</v>
          </cell>
          <cell r="G4592">
            <v>0</v>
          </cell>
        </row>
        <row r="4593">
          <cell r="A4593" t="str">
            <v>B - MANO DE OBRA</v>
          </cell>
        </row>
        <row r="4594">
          <cell r="A4594" t="str">
            <v/>
          </cell>
          <cell r="B4594" t="str">
            <v/>
          </cell>
          <cell r="D4594" t="str">
            <v/>
          </cell>
          <cell r="F4594">
            <v>0</v>
          </cell>
          <cell r="G4594">
            <v>0</v>
          </cell>
        </row>
        <row r="4595">
          <cell r="A4595" t="str">
            <v/>
          </cell>
          <cell r="B4595" t="str">
            <v/>
          </cell>
          <cell r="D4595" t="str">
            <v/>
          </cell>
          <cell r="F4595">
            <v>0</v>
          </cell>
          <cell r="G4595">
            <v>0</v>
          </cell>
        </row>
        <row r="4596">
          <cell r="A4596" t="str">
            <v/>
          </cell>
          <cell r="B4596" t="str">
            <v/>
          </cell>
          <cell r="D4596" t="str">
            <v/>
          </cell>
          <cell r="F4596">
            <v>0</v>
          </cell>
          <cell r="G4596">
            <v>0</v>
          </cell>
        </row>
        <row r="4597">
          <cell r="A4597" t="str">
            <v/>
          </cell>
          <cell r="B4597" t="str">
            <v/>
          </cell>
          <cell r="D4597" t="str">
            <v/>
          </cell>
          <cell r="F4597">
            <v>0</v>
          </cell>
          <cell r="G4597">
            <v>0</v>
          </cell>
        </row>
        <row r="4598">
          <cell r="A4598" t="str">
            <v/>
          </cell>
          <cell r="B4598" t="str">
            <v/>
          </cell>
          <cell r="D4598" t="str">
            <v/>
          </cell>
          <cell r="F4598">
            <v>0</v>
          </cell>
          <cell r="G4598">
            <v>0</v>
          </cell>
        </row>
        <row r="4599">
          <cell r="A4599" t="str">
            <v/>
          </cell>
          <cell r="B4599" t="str">
            <v/>
          </cell>
          <cell r="D4599" t="str">
            <v/>
          </cell>
          <cell r="F4599">
            <v>0</v>
          </cell>
          <cell r="G4599">
            <v>0</v>
          </cell>
        </row>
        <row r="4600">
          <cell r="A4600" t="str">
            <v/>
          </cell>
          <cell r="B4600" t="str">
            <v/>
          </cell>
          <cell r="D4600" t="str">
            <v/>
          </cell>
          <cell r="F4600">
            <v>0</v>
          </cell>
          <cell r="G4600">
            <v>0</v>
          </cell>
        </row>
        <row r="4601">
          <cell r="A4601" t="str">
            <v/>
          </cell>
          <cell r="B4601" t="str">
            <v/>
          </cell>
          <cell r="D4601" t="str">
            <v/>
          </cell>
          <cell r="F4601">
            <v>0</v>
          </cell>
          <cell r="G4601">
            <v>0</v>
          </cell>
        </row>
        <row r="4602">
          <cell r="F4602" t="str">
            <v>Total B</v>
          </cell>
          <cell r="G4602">
            <v>0</v>
          </cell>
        </row>
        <row r="4603">
          <cell r="A4603" t="str">
            <v>C - EQUIPOS</v>
          </cell>
        </row>
        <row r="4604">
          <cell r="A4604" t="str">
            <v/>
          </cell>
          <cell r="B4604" t="str">
            <v/>
          </cell>
          <cell r="D4604" t="str">
            <v/>
          </cell>
          <cell r="F4604">
            <v>0</v>
          </cell>
          <cell r="G4604">
            <v>0</v>
          </cell>
        </row>
        <row r="4605">
          <cell r="A4605" t="str">
            <v/>
          </cell>
          <cell r="B4605" t="str">
            <v/>
          </cell>
          <cell r="D4605" t="str">
            <v/>
          </cell>
          <cell r="F4605">
            <v>0</v>
          </cell>
          <cell r="G4605">
            <v>0</v>
          </cell>
        </row>
        <row r="4606">
          <cell r="A4606" t="str">
            <v/>
          </cell>
          <cell r="B4606" t="str">
            <v/>
          </cell>
          <cell r="D4606" t="str">
            <v/>
          </cell>
          <cell r="F4606">
            <v>0</v>
          </cell>
          <cell r="G4606">
            <v>0</v>
          </cell>
        </row>
        <row r="4607">
          <cell r="A4607" t="str">
            <v/>
          </cell>
          <cell r="B4607" t="str">
            <v/>
          </cell>
          <cell r="D4607" t="str">
            <v/>
          </cell>
          <cell r="F4607">
            <v>0</v>
          </cell>
          <cell r="G4607">
            <v>0</v>
          </cell>
        </row>
        <row r="4608">
          <cell r="A4608" t="str">
            <v/>
          </cell>
          <cell r="B4608" t="str">
            <v/>
          </cell>
          <cell r="D4608" t="str">
            <v/>
          </cell>
          <cell r="F4608">
            <v>0</v>
          </cell>
          <cell r="G4608">
            <v>0</v>
          </cell>
        </row>
        <row r="4609">
          <cell r="A4609" t="str">
            <v/>
          </cell>
          <cell r="B4609" t="str">
            <v/>
          </cell>
          <cell r="D4609" t="str">
            <v/>
          </cell>
          <cell r="F4609">
            <v>0</v>
          </cell>
          <cell r="G4609">
            <v>0</v>
          </cell>
        </row>
        <row r="4610">
          <cell r="A4610" t="str">
            <v/>
          </cell>
          <cell r="B4610" t="str">
            <v/>
          </cell>
          <cell r="D4610" t="str">
            <v/>
          </cell>
          <cell r="F4610">
            <v>0</v>
          </cell>
          <cell r="G4610">
            <v>0</v>
          </cell>
        </row>
        <row r="4611">
          <cell r="A4611" t="str">
            <v/>
          </cell>
          <cell r="B4611" t="str">
            <v/>
          </cell>
          <cell r="D4611" t="str">
            <v/>
          </cell>
          <cell r="F4611">
            <v>0</v>
          </cell>
          <cell r="G4611">
            <v>0</v>
          </cell>
        </row>
        <row r="4612">
          <cell r="A4612" t="str">
            <v/>
          </cell>
          <cell r="B4612" t="str">
            <v/>
          </cell>
          <cell r="D4612" t="str">
            <v/>
          </cell>
          <cell r="F4612">
            <v>0</v>
          </cell>
          <cell r="G4612">
            <v>0</v>
          </cell>
        </row>
        <row r="4613">
          <cell r="A4613" t="str">
            <v/>
          </cell>
          <cell r="B4613" t="str">
            <v/>
          </cell>
          <cell r="D4613" t="str">
            <v/>
          </cell>
          <cell r="F4613">
            <v>0</v>
          </cell>
          <cell r="G4613">
            <v>0</v>
          </cell>
        </row>
        <row r="4614">
          <cell r="F4614" t="str">
            <v>Total C</v>
          </cell>
          <cell r="G4614">
            <v>0</v>
          </cell>
        </row>
        <row r="4616">
          <cell r="A4616" t="str">
            <v/>
          </cell>
          <cell r="B4616" t="str">
            <v/>
          </cell>
          <cell r="D4616" t="str">
            <v>COSTO NETO</v>
          </cell>
          <cell r="F4616" t="str">
            <v>Total D=A+B+C</v>
          </cell>
          <cell r="G4616">
            <v>0</v>
          </cell>
        </row>
        <row r="4618">
          <cell r="A4618" t="str">
            <v>ANALISIS DE PRECIOS</v>
          </cell>
        </row>
        <row r="4619">
          <cell r="A4619" t="str">
            <v>COMITENTE:</v>
          </cell>
          <cell r="B4619" t="str">
            <v>INSTITUTO PROVINCIAL DE LA VIVIENDA</v>
          </cell>
        </row>
        <row r="4620">
          <cell r="A4620" t="str">
            <v>CONTRATISTA:</v>
          </cell>
          <cell r="B4620">
            <v>0</v>
          </cell>
        </row>
        <row r="4621">
          <cell r="A4621" t="str">
            <v>OBRA:</v>
          </cell>
          <cell r="B4621">
            <v>0</v>
          </cell>
          <cell r="F4621" t="str">
            <v>PRECIOS A:</v>
          </cell>
          <cell r="G4621">
            <v>0</v>
          </cell>
        </row>
        <row r="4622">
          <cell r="A4622" t="str">
            <v>UBICACIÓN:</v>
          </cell>
          <cell r="B4622">
            <v>0</v>
          </cell>
        </row>
        <row r="4623">
          <cell r="A4623" t="str">
            <v>RUBRO:</v>
          </cell>
          <cell r="C4623">
            <v>0</v>
          </cell>
        </row>
        <row r="4624">
          <cell r="A4624" t="str">
            <v>ITEM:</v>
          </cell>
          <cell r="B4624" t="str">
            <v/>
          </cell>
          <cell r="C4624" t="str">
            <v/>
          </cell>
          <cell r="F4624" t="str">
            <v>UNIDAD:</v>
          </cell>
          <cell r="G4624" t="str">
            <v/>
          </cell>
        </row>
        <row r="4626">
          <cell r="A4626" t="str">
            <v>DATOS REDETERMINACION</v>
          </cell>
          <cell r="C4626" t="str">
            <v>DESIGNACION</v>
          </cell>
          <cell r="D4626" t="str">
            <v>U</v>
          </cell>
          <cell r="E4626" t="str">
            <v>Cantidad</v>
          </cell>
          <cell r="F4626" t="str">
            <v>$ Unitarios</v>
          </cell>
          <cell r="G4626" t="str">
            <v>$ Parcial</v>
          </cell>
        </row>
        <row r="4627">
          <cell r="A4627" t="str">
            <v>CÓDIGO</v>
          </cell>
          <cell r="B4627" t="str">
            <v>DESCRIPCIÓN</v>
          </cell>
        </row>
        <row r="4628">
          <cell r="A4628" t="str">
            <v>A - MATERIALES</v>
          </cell>
        </row>
        <row r="4629">
          <cell r="A4629" t="str">
            <v/>
          </cell>
          <cell r="B4629" t="str">
            <v/>
          </cell>
          <cell r="D4629" t="str">
            <v/>
          </cell>
          <cell r="F4629">
            <v>0</v>
          </cell>
          <cell r="G4629">
            <v>0</v>
          </cell>
        </row>
        <row r="4630">
          <cell r="A4630" t="str">
            <v/>
          </cell>
          <cell r="B4630" t="str">
            <v/>
          </cell>
          <cell r="D4630" t="str">
            <v/>
          </cell>
          <cell r="F4630">
            <v>0</v>
          </cell>
          <cell r="G4630">
            <v>0</v>
          </cell>
        </row>
        <row r="4631">
          <cell r="A4631" t="str">
            <v/>
          </cell>
          <cell r="B4631" t="str">
            <v/>
          </cell>
          <cell r="D4631" t="str">
            <v/>
          </cell>
          <cell r="F4631">
            <v>0</v>
          </cell>
          <cell r="G4631">
            <v>0</v>
          </cell>
        </row>
        <row r="4632">
          <cell r="A4632" t="str">
            <v/>
          </cell>
          <cell r="B4632" t="str">
            <v/>
          </cell>
          <cell r="D4632" t="str">
            <v/>
          </cell>
          <cell r="F4632">
            <v>0</v>
          </cell>
          <cell r="G4632">
            <v>0</v>
          </cell>
        </row>
        <row r="4633">
          <cell r="A4633" t="str">
            <v/>
          </cell>
          <cell r="B4633" t="str">
            <v/>
          </cell>
          <cell r="D4633" t="str">
            <v/>
          </cell>
          <cell r="F4633">
            <v>0</v>
          </cell>
          <cell r="G4633">
            <v>0</v>
          </cell>
        </row>
        <row r="4634">
          <cell r="A4634" t="str">
            <v/>
          </cell>
          <cell r="B4634" t="str">
            <v/>
          </cell>
          <cell r="D4634" t="str">
            <v/>
          </cell>
          <cell r="F4634">
            <v>0</v>
          </cell>
          <cell r="G4634">
            <v>0</v>
          </cell>
        </row>
        <row r="4635">
          <cell r="A4635" t="str">
            <v/>
          </cell>
          <cell r="B4635" t="str">
            <v/>
          </cell>
          <cell r="D4635" t="str">
            <v/>
          </cell>
          <cell r="F4635">
            <v>0</v>
          </cell>
          <cell r="G4635">
            <v>0</v>
          </cell>
        </row>
        <row r="4636">
          <cell r="A4636" t="str">
            <v/>
          </cell>
          <cell r="B4636" t="str">
            <v/>
          </cell>
          <cell r="D4636" t="str">
            <v/>
          </cell>
          <cell r="F4636">
            <v>0</v>
          </cell>
          <cell r="G4636">
            <v>0</v>
          </cell>
        </row>
        <row r="4637">
          <cell r="A4637" t="str">
            <v/>
          </cell>
          <cell r="B4637" t="str">
            <v/>
          </cell>
          <cell r="D4637" t="str">
            <v/>
          </cell>
          <cell r="F4637">
            <v>0</v>
          </cell>
          <cell r="G4637">
            <v>0</v>
          </cell>
        </row>
        <row r="4638">
          <cell r="A4638" t="str">
            <v/>
          </cell>
          <cell r="B4638" t="str">
            <v/>
          </cell>
          <cell r="D4638" t="str">
            <v/>
          </cell>
          <cell r="F4638">
            <v>0</v>
          </cell>
          <cell r="G4638">
            <v>0</v>
          </cell>
        </row>
        <row r="4639">
          <cell r="A4639" t="str">
            <v/>
          </cell>
          <cell r="B4639" t="str">
            <v/>
          </cell>
          <cell r="D4639" t="str">
            <v/>
          </cell>
          <cell r="F4639">
            <v>0</v>
          </cell>
          <cell r="G4639">
            <v>0</v>
          </cell>
        </row>
        <row r="4640">
          <cell r="A4640" t="str">
            <v/>
          </cell>
          <cell r="B4640" t="str">
            <v/>
          </cell>
          <cell r="D4640" t="str">
            <v/>
          </cell>
          <cell r="F4640">
            <v>0</v>
          </cell>
          <cell r="G4640">
            <v>0</v>
          </cell>
        </row>
        <row r="4641">
          <cell r="A4641" t="str">
            <v/>
          </cell>
          <cell r="B4641" t="str">
            <v/>
          </cell>
          <cell r="D4641" t="str">
            <v/>
          </cell>
          <cell r="F4641">
            <v>0</v>
          </cell>
          <cell r="G4641">
            <v>0</v>
          </cell>
        </row>
        <row r="4642">
          <cell r="A4642" t="str">
            <v/>
          </cell>
          <cell r="B4642" t="str">
            <v/>
          </cell>
          <cell r="D4642" t="str">
            <v/>
          </cell>
          <cell r="F4642">
            <v>0</v>
          </cell>
          <cell r="G4642">
            <v>0</v>
          </cell>
        </row>
        <row r="4643">
          <cell r="A4643" t="str">
            <v/>
          </cell>
          <cell r="B4643" t="str">
            <v/>
          </cell>
          <cell r="D4643" t="str">
            <v/>
          </cell>
          <cell r="F4643">
            <v>0</v>
          </cell>
          <cell r="G4643">
            <v>0</v>
          </cell>
        </row>
        <row r="4644">
          <cell r="A4644" t="str">
            <v/>
          </cell>
          <cell r="B4644" t="str">
            <v/>
          </cell>
          <cell r="D4644" t="str">
            <v/>
          </cell>
          <cell r="F4644">
            <v>0</v>
          </cell>
          <cell r="G4644">
            <v>0</v>
          </cell>
        </row>
        <row r="4645">
          <cell r="A4645" t="str">
            <v/>
          </cell>
          <cell r="B4645" t="str">
            <v/>
          </cell>
          <cell r="D4645" t="str">
            <v/>
          </cell>
          <cell r="F4645">
            <v>0</v>
          </cell>
          <cell r="G4645">
            <v>0</v>
          </cell>
        </row>
        <row r="4646">
          <cell r="A4646" t="str">
            <v/>
          </cell>
          <cell r="B4646" t="str">
            <v/>
          </cell>
          <cell r="D4646" t="str">
            <v/>
          </cell>
          <cell r="F4646">
            <v>0</v>
          </cell>
          <cell r="G4646">
            <v>0</v>
          </cell>
        </row>
        <row r="4647">
          <cell r="A4647" t="str">
            <v/>
          </cell>
          <cell r="B4647" t="str">
            <v/>
          </cell>
          <cell r="D4647" t="str">
            <v/>
          </cell>
          <cell r="F4647">
            <v>0</v>
          </cell>
          <cell r="G4647">
            <v>0</v>
          </cell>
        </row>
        <row r="4648">
          <cell r="A4648" t="str">
            <v/>
          </cell>
          <cell r="B4648" t="str">
            <v/>
          </cell>
          <cell r="D4648" t="str">
            <v/>
          </cell>
          <cell r="F4648">
            <v>0</v>
          </cell>
          <cell r="G4648">
            <v>0</v>
          </cell>
        </row>
        <row r="4649">
          <cell r="F4649" t="str">
            <v>Total A</v>
          </cell>
          <cell r="G4649">
            <v>0</v>
          </cell>
        </row>
        <row r="4650">
          <cell r="A4650" t="str">
            <v>B - MANO DE OBRA</v>
          </cell>
        </row>
        <row r="4651">
          <cell r="A4651" t="str">
            <v/>
          </cell>
          <cell r="B4651" t="str">
            <v/>
          </cell>
          <cell r="D4651" t="str">
            <v/>
          </cell>
          <cell r="F4651">
            <v>0</v>
          </cell>
          <cell r="G4651">
            <v>0</v>
          </cell>
        </row>
        <row r="4652">
          <cell r="A4652" t="str">
            <v/>
          </cell>
          <cell r="B4652" t="str">
            <v/>
          </cell>
          <cell r="D4652" t="str">
            <v/>
          </cell>
          <cell r="F4652">
            <v>0</v>
          </cell>
          <cell r="G4652">
            <v>0</v>
          </cell>
        </row>
        <row r="4653">
          <cell r="A4653" t="str">
            <v/>
          </cell>
          <cell r="B4653" t="str">
            <v/>
          </cell>
          <cell r="D4653" t="str">
            <v/>
          </cell>
          <cell r="F4653">
            <v>0</v>
          </cell>
          <cell r="G4653">
            <v>0</v>
          </cell>
        </row>
        <row r="4654">
          <cell r="A4654" t="str">
            <v/>
          </cell>
          <cell r="B4654" t="str">
            <v/>
          </cell>
          <cell r="D4654" t="str">
            <v/>
          </cell>
          <cell r="F4654">
            <v>0</v>
          </cell>
          <cell r="G4654">
            <v>0</v>
          </cell>
        </row>
        <row r="4655">
          <cell r="A4655" t="str">
            <v/>
          </cell>
          <cell r="B4655" t="str">
            <v/>
          </cell>
          <cell r="D4655" t="str">
            <v/>
          </cell>
          <cell r="F4655">
            <v>0</v>
          </cell>
          <cell r="G4655">
            <v>0</v>
          </cell>
        </row>
        <row r="4656">
          <cell r="A4656" t="str">
            <v/>
          </cell>
          <cell r="B4656" t="str">
            <v/>
          </cell>
          <cell r="D4656" t="str">
            <v/>
          </cell>
          <cell r="F4656">
            <v>0</v>
          </cell>
          <cell r="G4656">
            <v>0</v>
          </cell>
        </row>
        <row r="4657">
          <cell r="A4657" t="str">
            <v/>
          </cell>
          <cell r="B4657" t="str">
            <v/>
          </cell>
          <cell r="D4657" t="str">
            <v/>
          </cell>
          <cell r="F4657">
            <v>0</v>
          </cell>
          <cell r="G4657">
            <v>0</v>
          </cell>
        </row>
        <row r="4658">
          <cell r="A4658" t="str">
            <v/>
          </cell>
          <cell r="B4658" t="str">
            <v/>
          </cell>
          <cell r="D4658" t="str">
            <v/>
          </cell>
          <cell r="F4658">
            <v>0</v>
          </cell>
          <cell r="G4658">
            <v>0</v>
          </cell>
        </row>
        <row r="4659">
          <cell r="F4659" t="str">
            <v>Total B</v>
          </cell>
          <cell r="G4659">
            <v>0</v>
          </cell>
        </row>
        <row r="4660">
          <cell r="A4660" t="str">
            <v>C - EQUIPOS</v>
          </cell>
        </row>
        <row r="4661">
          <cell r="A4661" t="str">
            <v/>
          </cell>
          <cell r="B4661" t="str">
            <v/>
          </cell>
          <cell r="D4661" t="str">
            <v/>
          </cell>
          <cell r="F4661">
            <v>0</v>
          </cell>
          <cell r="G4661">
            <v>0</v>
          </cell>
        </row>
        <row r="4662">
          <cell r="A4662" t="str">
            <v/>
          </cell>
          <cell r="B4662" t="str">
            <v/>
          </cell>
          <cell r="D4662" t="str">
            <v/>
          </cell>
          <cell r="F4662">
            <v>0</v>
          </cell>
          <cell r="G4662">
            <v>0</v>
          </cell>
        </row>
        <row r="4663">
          <cell r="A4663" t="str">
            <v/>
          </cell>
          <cell r="B4663" t="str">
            <v/>
          </cell>
          <cell r="D4663" t="str">
            <v/>
          </cell>
          <cell r="F4663">
            <v>0</v>
          </cell>
          <cell r="G4663">
            <v>0</v>
          </cell>
        </row>
        <row r="4664">
          <cell r="A4664" t="str">
            <v/>
          </cell>
          <cell r="B4664" t="str">
            <v/>
          </cell>
          <cell r="D4664" t="str">
            <v/>
          </cell>
          <cell r="F4664">
            <v>0</v>
          </cell>
          <cell r="G4664">
            <v>0</v>
          </cell>
        </row>
        <row r="4665">
          <cell r="A4665" t="str">
            <v/>
          </cell>
          <cell r="B4665" t="str">
            <v/>
          </cell>
          <cell r="D4665" t="str">
            <v/>
          </cell>
          <cell r="F4665">
            <v>0</v>
          </cell>
          <cell r="G4665">
            <v>0</v>
          </cell>
        </row>
        <row r="4666">
          <cell r="A4666" t="str">
            <v/>
          </cell>
          <cell r="B4666" t="str">
            <v/>
          </cell>
          <cell r="D4666" t="str">
            <v/>
          </cell>
          <cell r="F4666">
            <v>0</v>
          </cell>
          <cell r="G4666">
            <v>0</v>
          </cell>
        </row>
        <row r="4667">
          <cell r="A4667" t="str">
            <v/>
          </cell>
          <cell r="B4667" t="str">
            <v/>
          </cell>
          <cell r="D4667" t="str">
            <v/>
          </cell>
          <cell r="F4667">
            <v>0</v>
          </cell>
          <cell r="G4667">
            <v>0</v>
          </cell>
        </row>
        <row r="4668">
          <cell r="A4668" t="str">
            <v/>
          </cell>
          <cell r="B4668" t="str">
            <v/>
          </cell>
          <cell r="D4668" t="str">
            <v/>
          </cell>
          <cell r="F4668">
            <v>0</v>
          </cell>
          <cell r="G4668">
            <v>0</v>
          </cell>
        </row>
        <row r="4669">
          <cell r="A4669" t="str">
            <v/>
          </cell>
          <cell r="B4669" t="str">
            <v/>
          </cell>
          <cell r="D4669" t="str">
            <v/>
          </cell>
          <cell r="F4669">
            <v>0</v>
          </cell>
          <cell r="G4669">
            <v>0</v>
          </cell>
        </row>
        <row r="4670">
          <cell r="A4670" t="str">
            <v/>
          </cell>
          <cell r="B4670" t="str">
            <v/>
          </cell>
          <cell r="D4670" t="str">
            <v/>
          </cell>
          <cell r="F4670">
            <v>0</v>
          </cell>
          <cell r="G4670">
            <v>0</v>
          </cell>
        </row>
        <row r="4671">
          <cell r="F4671" t="str">
            <v>Total C</v>
          </cell>
          <cell r="G4671">
            <v>0</v>
          </cell>
        </row>
        <row r="4673">
          <cell r="A4673" t="str">
            <v/>
          </cell>
          <cell r="B4673" t="str">
            <v/>
          </cell>
          <cell r="D4673" t="str">
            <v>COSTO NETO</v>
          </cell>
          <cell r="F4673" t="str">
            <v>Total D=A+B+C</v>
          </cell>
          <cell r="G4673">
            <v>0</v>
          </cell>
        </row>
        <row r="4675">
          <cell r="A4675" t="str">
            <v>ANALISIS DE PRECIOS</v>
          </cell>
        </row>
        <row r="4676">
          <cell r="A4676" t="str">
            <v>COMITENTE:</v>
          </cell>
          <cell r="B4676" t="str">
            <v>INSTITUTO PROVINCIAL DE LA VIVIENDA</v>
          </cell>
        </row>
        <row r="4677">
          <cell r="A4677" t="str">
            <v>CONTRATISTA:</v>
          </cell>
          <cell r="B4677">
            <v>0</v>
          </cell>
        </row>
        <row r="4678">
          <cell r="A4678" t="str">
            <v>OBRA:</v>
          </cell>
          <cell r="B4678">
            <v>0</v>
          </cell>
          <cell r="F4678" t="str">
            <v>PRECIOS A:</v>
          </cell>
          <cell r="G4678">
            <v>0</v>
          </cell>
        </row>
        <row r="4679">
          <cell r="A4679" t="str">
            <v>UBICACIÓN:</v>
          </cell>
          <cell r="B4679">
            <v>0</v>
          </cell>
        </row>
        <row r="4680">
          <cell r="A4680" t="str">
            <v>RUBRO:</v>
          </cell>
          <cell r="C4680">
            <v>0</v>
          </cell>
        </row>
        <row r="4681">
          <cell r="A4681" t="str">
            <v>ITEM:</v>
          </cell>
          <cell r="B4681" t="str">
            <v/>
          </cell>
          <cell r="C4681" t="str">
            <v/>
          </cell>
          <cell r="F4681" t="str">
            <v>UNIDAD:</v>
          </cell>
          <cell r="G4681" t="str">
            <v/>
          </cell>
        </row>
        <row r="4683">
          <cell r="A4683" t="str">
            <v>DATOS REDETERMINACION</v>
          </cell>
          <cell r="C4683" t="str">
            <v>DESIGNACION</v>
          </cell>
          <cell r="D4683" t="str">
            <v>U</v>
          </cell>
          <cell r="E4683" t="str">
            <v>Cantidad</v>
          </cell>
          <cell r="F4683" t="str">
            <v>$ Unitarios</v>
          </cell>
          <cell r="G4683" t="str">
            <v>$ Parcial</v>
          </cell>
        </row>
        <row r="4684">
          <cell r="A4684" t="str">
            <v>CÓDIGO</v>
          </cell>
          <cell r="B4684" t="str">
            <v>DESCRIPCIÓN</v>
          </cell>
        </row>
        <row r="4685">
          <cell r="A4685" t="str">
            <v>A - MATERIALES</v>
          </cell>
        </row>
        <row r="4686">
          <cell r="A4686" t="str">
            <v/>
          </cell>
          <cell r="B4686" t="str">
            <v/>
          </cell>
          <cell r="D4686" t="str">
            <v/>
          </cell>
          <cell r="F4686">
            <v>0</v>
          </cell>
          <cell r="G4686">
            <v>0</v>
          </cell>
        </row>
        <row r="4687">
          <cell r="A4687" t="str">
            <v/>
          </cell>
          <cell r="B4687" t="str">
            <v/>
          </cell>
          <cell r="D4687" t="str">
            <v/>
          </cell>
          <cell r="F4687">
            <v>0</v>
          </cell>
          <cell r="G4687">
            <v>0</v>
          </cell>
        </row>
        <row r="4688">
          <cell r="A4688" t="str">
            <v/>
          </cell>
          <cell r="B4688" t="str">
            <v/>
          </cell>
          <cell r="D4688" t="str">
            <v/>
          </cell>
          <cell r="F4688">
            <v>0</v>
          </cell>
          <cell r="G4688">
            <v>0</v>
          </cell>
        </row>
        <row r="4689">
          <cell r="A4689" t="str">
            <v/>
          </cell>
          <cell r="B4689" t="str">
            <v/>
          </cell>
          <cell r="D4689" t="str">
            <v/>
          </cell>
          <cell r="F4689">
            <v>0</v>
          </cell>
          <cell r="G4689">
            <v>0</v>
          </cell>
        </row>
        <row r="4690">
          <cell r="A4690" t="str">
            <v/>
          </cell>
          <cell r="B4690" t="str">
            <v/>
          </cell>
          <cell r="D4690" t="str">
            <v/>
          </cell>
          <cell r="F4690">
            <v>0</v>
          </cell>
          <cell r="G4690">
            <v>0</v>
          </cell>
        </row>
        <row r="4691">
          <cell r="A4691" t="str">
            <v/>
          </cell>
          <cell r="B4691" t="str">
            <v/>
          </cell>
          <cell r="D4691" t="str">
            <v/>
          </cell>
          <cell r="F4691">
            <v>0</v>
          </cell>
          <cell r="G4691">
            <v>0</v>
          </cell>
        </row>
        <row r="4692">
          <cell r="A4692" t="str">
            <v/>
          </cell>
          <cell r="B4692" t="str">
            <v/>
          </cell>
          <cell r="D4692" t="str">
            <v/>
          </cell>
          <cell r="F4692">
            <v>0</v>
          </cell>
          <cell r="G4692">
            <v>0</v>
          </cell>
        </row>
        <row r="4693">
          <cell r="A4693" t="str">
            <v/>
          </cell>
          <cell r="B4693" t="str">
            <v/>
          </cell>
          <cell r="D4693" t="str">
            <v/>
          </cell>
          <cell r="F4693">
            <v>0</v>
          </cell>
          <cell r="G4693">
            <v>0</v>
          </cell>
        </row>
        <row r="4694">
          <cell r="A4694" t="str">
            <v/>
          </cell>
          <cell r="B4694" t="str">
            <v/>
          </cell>
          <cell r="D4694" t="str">
            <v/>
          </cell>
          <cell r="F4694">
            <v>0</v>
          </cell>
          <cell r="G4694">
            <v>0</v>
          </cell>
        </row>
        <row r="4695">
          <cell r="A4695" t="str">
            <v/>
          </cell>
          <cell r="B4695" t="str">
            <v/>
          </cell>
          <cell r="D4695" t="str">
            <v/>
          </cell>
          <cell r="F4695">
            <v>0</v>
          </cell>
          <cell r="G4695">
            <v>0</v>
          </cell>
        </row>
        <row r="4696">
          <cell r="A4696" t="str">
            <v/>
          </cell>
          <cell r="B4696" t="str">
            <v/>
          </cell>
          <cell r="D4696" t="str">
            <v/>
          </cell>
          <cell r="F4696">
            <v>0</v>
          </cell>
          <cell r="G4696">
            <v>0</v>
          </cell>
        </row>
        <row r="4697">
          <cell r="A4697" t="str">
            <v/>
          </cell>
          <cell r="B4697" t="str">
            <v/>
          </cell>
          <cell r="D4697" t="str">
            <v/>
          </cell>
          <cell r="F4697">
            <v>0</v>
          </cell>
          <cell r="G4697">
            <v>0</v>
          </cell>
        </row>
        <row r="4698">
          <cell r="A4698" t="str">
            <v/>
          </cell>
          <cell r="B4698" t="str">
            <v/>
          </cell>
          <cell r="D4698" t="str">
            <v/>
          </cell>
          <cell r="F4698">
            <v>0</v>
          </cell>
          <cell r="G4698">
            <v>0</v>
          </cell>
        </row>
        <row r="4699">
          <cell r="A4699" t="str">
            <v/>
          </cell>
          <cell r="B4699" t="str">
            <v/>
          </cell>
          <cell r="D4699" t="str">
            <v/>
          </cell>
          <cell r="F4699">
            <v>0</v>
          </cell>
          <cell r="G4699">
            <v>0</v>
          </cell>
        </row>
        <row r="4700">
          <cell r="A4700" t="str">
            <v/>
          </cell>
          <cell r="B4700" t="str">
            <v/>
          </cell>
          <cell r="D4700" t="str">
            <v/>
          </cell>
          <cell r="F4700">
            <v>0</v>
          </cell>
          <cell r="G4700">
            <v>0</v>
          </cell>
        </row>
        <row r="4701">
          <cell r="A4701" t="str">
            <v/>
          </cell>
          <cell r="B4701" t="str">
            <v/>
          </cell>
          <cell r="D4701" t="str">
            <v/>
          </cell>
          <cell r="F4701">
            <v>0</v>
          </cell>
          <cell r="G4701">
            <v>0</v>
          </cell>
        </row>
        <row r="4702">
          <cell r="A4702" t="str">
            <v/>
          </cell>
          <cell r="B4702" t="str">
            <v/>
          </cell>
          <cell r="D4702" t="str">
            <v/>
          </cell>
          <cell r="F4702">
            <v>0</v>
          </cell>
          <cell r="G4702">
            <v>0</v>
          </cell>
        </row>
        <row r="4703">
          <cell r="A4703" t="str">
            <v/>
          </cell>
          <cell r="B4703" t="str">
            <v/>
          </cell>
          <cell r="D4703" t="str">
            <v/>
          </cell>
          <cell r="F4703">
            <v>0</v>
          </cell>
          <cell r="G4703">
            <v>0</v>
          </cell>
        </row>
        <row r="4704">
          <cell r="A4704" t="str">
            <v/>
          </cell>
          <cell r="B4704" t="str">
            <v/>
          </cell>
          <cell r="D4704" t="str">
            <v/>
          </cell>
          <cell r="F4704">
            <v>0</v>
          </cell>
          <cell r="G4704">
            <v>0</v>
          </cell>
        </row>
        <row r="4705">
          <cell r="A4705" t="str">
            <v/>
          </cell>
          <cell r="B4705" t="str">
            <v/>
          </cell>
          <cell r="D4705" t="str">
            <v/>
          </cell>
          <cell r="F4705">
            <v>0</v>
          </cell>
          <cell r="G4705">
            <v>0</v>
          </cell>
        </row>
        <row r="4706">
          <cell r="F4706" t="str">
            <v>Total A</v>
          </cell>
          <cell r="G4706">
            <v>0</v>
          </cell>
        </row>
        <row r="4707">
          <cell r="A4707" t="str">
            <v>B - MANO DE OBRA</v>
          </cell>
        </row>
        <row r="4708">
          <cell r="A4708" t="str">
            <v/>
          </cell>
          <cell r="B4708" t="str">
            <v/>
          </cell>
          <cell r="D4708" t="str">
            <v/>
          </cell>
          <cell r="F4708">
            <v>0</v>
          </cell>
          <cell r="G4708">
            <v>0</v>
          </cell>
        </row>
        <row r="4709">
          <cell r="A4709" t="str">
            <v/>
          </cell>
          <cell r="B4709" t="str">
            <v/>
          </cell>
          <cell r="D4709" t="str">
            <v/>
          </cell>
          <cell r="F4709">
            <v>0</v>
          </cell>
          <cell r="G4709">
            <v>0</v>
          </cell>
        </row>
        <row r="4710">
          <cell r="A4710" t="str">
            <v/>
          </cell>
          <cell r="B4710" t="str">
            <v/>
          </cell>
          <cell r="D4710" t="str">
            <v/>
          </cell>
          <cell r="F4710">
            <v>0</v>
          </cell>
          <cell r="G4710">
            <v>0</v>
          </cell>
        </row>
        <row r="4711">
          <cell r="A4711" t="str">
            <v/>
          </cell>
          <cell r="B4711" t="str">
            <v/>
          </cell>
          <cell r="D4711" t="str">
            <v/>
          </cell>
          <cell r="F4711">
            <v>0</v>
          </cell>
          <cell r="G4711">
            <v>0</v>
          </cell>
        </row>
        <row r="4712">
          <cell r="A4712" t="str">
            <v/>
          </cell>
          <cell r="B4712" t="str">
            <v/>
          </cell>
          <cell r="D4712" t="str">
            <v/>
          </cell>
          <cell r="F4712">
            <v>0</v>
          </cell>
          <cell r="G4712">
            <v>0</v>
          </cell>
        </row>
        <row r="4713">
          <cell r="A4713" t="str">
            <v/>
          </cell>
          <cell r="B4713" t="str">
            <v/>
          </cell>
          <cell r="D4713" t="str">
            <v/>
          </cell>
          <cell r="F4713">
            <v>0</v>
          </cell>
          <cell r="G4713">
            <v>0</v>
          </cell>
        </row>
        <row r="4714">
          <cell r="A4714" t="str">
            <v/>
          </cell>
          <cell r="B4714" t="str">
            <v/>
          </cell>
          <cell r="D4714" t="str">
            <v/>
          </cell>
          <cell r="F4714">
            <v>0</v>
          </cell>
          <cell r="G4714">
            <v>0</v>
          </cell>
        </row>
        <row r="4715">
          <cell r="A4715" t="str">
            <v/>
          </cell>
          <cell r="B4715" t="str">
            <v/>
          </cell>
          <cell r="D4715" t="str">
            <v/>
          </cell>
          <cell r="F4715">
            <v>0</v>
          </cell>
          <cell r="G4715">
            <v>0</v>
          </cell>
        </row>
        <row r="4716">
          <cell r="F4716" t="str">
            <v>Total B</v>
          </cell>
          <cell r="G4716">
            <v>0</v>
          </cell>
        </row>
        <row r="4717">
          <cell r="A4717" t="str">
            <v>C - EQUIPOS</v>
          </cell>
        </row>
        <row r="4718">
          <cell r="A4718" t="str">
            <v/>
          </cell>
          <cell r="B4718" t="str">
            <v/>
          </cell>
          <cell r="D4718" t="str">
            <v/>
          </cell>
          <cell r="F4718">
            <v>0</v>
          </cell>
          <cell r="G4718">
            <v>0</v>
          </cell>
        </row>
        <row r="4719">
          <cell r="A4719" t="str">
            <v/>
          </cell>
          <cell r="B4719" t="str">
            <v/>
          </cell>
          <cell r="D4719" t="str">
            <v/>
          </cell>
          <cell r="F4719">
            <v>0</v>
          </cell>
          <cell r="G4719">
            <v>0</v>
          </cell>
        </row>
        <row r="4720">
          <cell r="A4720" t="str">
            <v/>
          </cell>
          <cell r="B4720" t="str">
            <v/>
          </cell>
          <cell r="D4720" t="str">
            <v/>
          </cell>
          <cell r="F4720">
            <v>0</v>
          </cell>
          <cell r="G4720">
            <v>0</v>
          </cell>
        </row>
        <row r="4721">
          <cell r="A4721" t="str">
            <v/>
          </cell>
          <cell r="B4721" t="str">
            <v/>
          </cell>
          <cell r="D4721" t="str">
            <v/>
          </cell>
          <cell r="F4721">
            <v>0</v>
          </cell>
          <cell r="G4721">
            <v>0</v>
          </cell>
        </row>
        <row r="4722">
          <cell r="A4722" t="str">
            <v/>
          </cell>
          <cell r="B4722" t="str">
            <v/>
          </cell>
          <cell r="D4722" t="str">
            <v/>
          </cell>
          <cell r="F4722">
            <v>0</v>
          </cell>
          <cell r="G4722">
            <v>0</v>
          </cell>
        </row>
        <row r="4723">
          <cell r="A4723" t="str">
            <v/>
          </cell>
          <cell r="B4723" t="str">
            <v/>
          </cell>
          <cell r="D4723" t="str">
            <v/>
          </cell>
          <cell r="F4723">
            <v>0</v>
          </cell>
          <cell r="G4723">
            <v>0</v>
          </cell>
        </row>
        <row r="4724">
          <cell r="A4724" t="str">
            <v/>
          </cell>
          <cell r="B4724" t="str">
            <v/>
          </cell>
          <cell r="D4724" t="str">
            <v/>
          </cell>
          <cell r="F4724">
            <v>0</v>
          </cell>
          <cell r="G4724">
            <v>0</v>
          </cell>
        </row>
        <row r="4725">
          <cell r="A4725" t="str">
            <v/>
          </cell>
          <cell r="B4725" t="str">
            <v/>
          </cell>
          <cell r="D4725" t="str">
            <v/>
          </cell>
          <cell r="F4725">
            <v>0</v>
          </cell>
          <cell r="G4725">
            <v>0</v>
          </cell>
        </row>
        <row r="4726">
          <cell r="A4726" t="str">
            <v/>
          </cell>
          <cell r="B4726" t="str">
            <v/>
          </cell>
          <cell r="D4726" t="str">
            <v/>
          </cell>
          <cell r="F4726">
            <v>0</v>
          </cell>
          <cell r="G4726">
            <v>0</v>
          </cell>
        </row>
        <row r="4727">
          <cell r="A4727" t="str">
            <v/>
          </cell>
          <cell r="B4727" t="str">
            <v/>
          </cell>
          <cell r="D4727" t="str">
            <v/>
          </cell>
          <cell r="F4727">
            <v>0</v>
          </cell>
          <cell r="G4727">
            <v>0</v>
          </cell>
        </row>
        <row r="4728">
          <cell r="F4728" t="str">
            <v>Total C</v>
          </cell>
          <cell r="G4728">
            <v>0</v>
          </cell>
        </row>
        <row r="4730">
          <cell r="A4730" t="str">
            <v/>
          </cell>
          <cell r="B4730" t="str">
            <v/>
          </cell>
          <cell r="D4730" t="str">
            <v>COSTO NETO</v>
          </cell>
          <cell r="F4730" t="str">
            <v>Total D=A+B+C</v>
          </cell>
          <cell r="G4730">
            <v>0</v>
          </cell>
        </row>
        <row r="4732">
          <cell r="A4732" t="str">
            <v>ANALISIS DE PRECIOS</v>
          </cell>
        </row>
        <row r="4733">
          <cell r="A4733" t="str">
            <v>COMITENTE:</v>
          </cell>
          <cell r="B4733" t="str">
            <v>INSTITUTO PROVINCIAL DE LA VIVIENDA</v>
          </cell>
        </row>
        <row r="4734">
          <cell r="A4734" t="str">
            <v>CONTRATISTA:</v>
          </cell>
          <cell r="B4734">
            <v>0</v>
          </cell>
        </row>
        <row r="4735">
          <cell r="A4735" t="str">
            <v>OBRA:</v>
          </cell>
          <cell r="B4735">
            <v>0</v>
          </cell>
          <cell r="F4735" t="str">
            <v>PRECIOS A:</v>
          </cell>
          <cell r="G4735">
            <v>0</v>
          </cell>
        </row>
        <row r="4736">
          <cell r="A4736" t="str">
            <v>UBICACIÓN:</v>
          </cell>
          <cell r="B4736">
            <v>0</v>
          </cell>
        </row>
        <row r="4737">
          <cell r="A4737" t="str">
            <v>RUBRO:</v>
          </cell>
          <cell r="C4737">
            <v>0</v>
          </cell>
        </row>
        <row r="4738">
          <cell r="A4738" t="str">
            <v>ITEM:</v>
          </cell>
          <cell r="B4738" t="str">
            <v/>
          </cell>
          <cell r="C4738" t="str">
            <v/>
          </cell>
          <cell r="F4738" t="str">
            <v>UNIDAD:</v>
          </cell>
          <cell r="G4738" t="str">
            <v/>
          </cell>
        </row>
        <row r="4740">
          <cell r="A4740" t="str">
            <v>DATOS REDETERMINACION</v>
          </cell>
          <cell r="C4740" t="str">
            <v>DESIGNACION</v>
          </cell>
          <cell r="D4740" t="str">
            <v>U</v>
          </cell>
          <cell r="E4740" t="str">
            <v>Cantidad</v>
          </cell>
          <cell r="F4740" t="str">
            <v>$ Unitarios</v>
          </cell>
          <cell r="G4740" t="str">
            <v>$ Parcial</v>
          </cell>
        </row>
        <row r="4741">
          <cell r="A4741" t="str">
            <v>CÓDIGO</v>
          </cell>
          <cell r="B4741" t="str">
            <v>DESCRIPCIÓN</v>
          </cell>
        </row>
        <row r="4742">
          <cell r="A4742" t="str">
            <v>A - MATERIALES</v>
          </cell>
        </row>
        <row r="4743">
          <cell r="A4743" t="str">
            <v/>
          </cell>
          <cell r="B4743" t="str">
            <v/>
          </cell>
          <cell r="D4743" t="str">
            <v/>
          </cell>
          <cell r="F4743">
            <v>0</v>
          </cell>
          <cell r="G4743">
            <v>0</v>
          </cell>
        </row>
        <row r="4744">
          <cell r="A4744" t="str">
            <v/>
          </cell>
          <cell r="B4744" t="str">
            <v/>
          </cell>
          <cell r="D4744" t="str">
            <v/>
          </cell>
          <cell r="F4744">
            <v>0</v>
          </cell>
          <cell r="G4744">
            <v>0</v>
          </cell>
        </row>
        <row r="4745">
          <cell r="A4745" t="str">
            <v/>
          </cell>
          <cell r="B4745" t="str">
            <v/>
          </cell>
          <cell r="D4745" t="str">
            <v/>
          </cell>
          <cell r="F4745">
            <v>0</v>
          </cell>
          <cell r="G4745">
            <v>0</v>
          </cell>
        </row>
        <row r="4746">
          <cell r="A4746" t="str">
            <v/>
          </cell>
          <cell r="B4746" t="str">
            <v/>
          </cell>
          <cell r="D4746" t="str">
            <v/>
          </cell>
          <cell r="F4746">
            <v>0</v>
          </cell>
          <cell r="G4746">
            <v>0</v>
          </cell>
        </row>
        <row r="4747">
          <cell r="A4747" t="str">
            <v/>
          </cell>
          <cell r="B4747" t="str">
            <v/>
          </cell>
          <cell r="D4747" t="str">
            <v/>
          </cell>
          <cell r="F4747">
            <v>0</v>
          </cell>
          <cell r="G4747">
            <v>0</v>
          </cell>
        </row>
        <row r="4748">
          <cell r="A4748" t="str">
            <v/>
          </cell>
          <cell r="B4748" t="str">
            <v/>
          </cell>
          <cell r="D4748" t="str">
            <v/>
          </cell>
          <cell r="F4748">
            <v>0</v>
          </cell>
          <cell r="G4748">
            <v>0</v>
          </cell>
        </row>
        <row r="4749">
          <cell r="A4749" t="str">
            <v/>
          </cell>
          <cell r="B4749" t="str">
            <v/>
          </cell>
          <cell r="D4749" t="str">
            <v/>
          </cell>
          <cell r="F4749">
            <v>0</v>
          </cell>
          <cell r="G4749">
            <v>0</v>
          </cell>
        </row>
        <row r="4750">
          <cell r="A4750" t="str">
            <v/>
          </cell>
          <cell r="B4750" t="str">
            <v/>
          </cell>
          <cell r="D4750" t="str">
            <v/>
          </cell>
          <cell r="F4750">
            <v>0</v>
          </cell>
          <cell r="G4750">
            <v>0</v>
          </cell>
        </row>
        <row r="4751">
          <cell r="A4751" t="str">
            <v/>
          </cell>
          <cell r="B4751" t="str">
            <v/>
          </cell>
          <cell r="D4751" t="str">
            <v/>
          </cell>
          <cell r="F4751">
            <v>0</v>
          </cell>
          <cell r="G4751">
            <v>0</v>
          </cell>
        </row>
        <row r="4752">
          <cell r="A4752" t="str">
            <v/>
          </cell>
          <cell r="B4752" t="str">
            <v/>
          </cell>
          <cell r="D4752" t="str">
            <v/>
          </cell>
          <cell r="F4752">
            <v>0</v>
          </cell>
          <cell r="G4752">
            <v>0</v>
          </cell>
        </row>
        <row r="4753">
          <cell r="A4753" t="str">
            <v/>
          </cell>
          <cell r="B4753" t="str">
            <v/>
          </cell>
          <cell r="D4753" t="str">
            <v/>
          </cell>
          <cell r="F4753">
            <v>0</v>
          </cell>
          <cell r="G4753">
            <v>0</v>
          </cell>
        </row>
        <row r="4754">
          <cell r="A4754" t="str">
            <v/>
          </cell>
          <cell r="B4754" t="str">
            <v/>
          </cell>
          <cell r="D4754" t="str">
            <v/>
          </cell>
          <cell r="F4754">
            <v>0</v>
          </cell>
          <cell r="G4754">
            <v>0</v>
          </cell>
        </row>
        <row r="4755">
          <cell r="A4755" t="str">
            <v/>
          </cell>
          <cell r="B4755" t="str">
            <v/>
          </cell>
          <cell r="D4755" t="str">
            <v/>
          </cell>
          <cell r="F4755">
            <v>0</v>
          </cell>
          <cell r="G4755">
            <v>0</v>
          </cell>
        </row>
        <row r="4756">
          <cell r="A4756" t="str">
            <v/>
          </cell>
          <cell r="B4756" t="str">
            <v/>
          </cell>
          <cell r="D4756" t="str">
            <v/>
          </cell>
          <cell r="F4756">
            <v>0</v>
          </cell>
          <cell r="G4756">
            <v>0</v>
          </cell>
        </row>
        <row r="4757">
          <cell r="A4757" t="str">
            <v/>
          </cell>
          <cell r="B4757" t="str">
            <v/>
          </cell>
          <cell r="D4757" t="str">
            <v/>
          </cell>
          <cell r="F4757">
            <v>0</v>
          </cell>
          <cell r="G4757">
            <v>0</v>
          </cell>
        </row>
        <row r="4758">
          <cell r="A4758" t="str">
            <v/>
          </cell>
          <cell r="B4758" t="str">
            <v/>
          </cell>
          <cell r="D4758" t="str">
            <v/>
          </cell>
          <cell r="F4758">
            <v>0</v>
          </cell>
          <cell r="G4758">
            <v>0</v>
          </cell>
        </row>
        <row r="4759">
          <cell r="A4759" t="str">
            <v/>
          </cell>
          <cell r="B4759" t="str">
            <v/>
          </cell>
          <cell r="D4759" t="str">
            <v/>
          </cell>
          <cell r="F4759">
            <v>0</v>
          </cell>
          <cell r="G4759">
            <v>0</v>
          </cell>
        </row>
        <row r="4760">
          <cell r="A4760" t="str">
            <v/>
          </cell>
          <cell r="B4760" t="str">
            <v/>
          </cell>
          <cell r="D4760" t="str">
            <v/>
          </cell>
          <cell r="F4760">
            <v>0</v>
          </cell>
          <cell r="G4760">
            <v>0</v>
          </cell>
        </row>
        <row r="4761">
          <cell r="A4761" t="str">
            <v/>
          </cell>
          <cell r="B4761" t="str">
            <v/>
          </cell>
          <cell r="D4761" t="str">
            <v/>
          </cell>
          <cell r="F4761">
            <v>0</v>
          </cell>
          <cell r="G4761">
            <v>0</v>
          </cell>
        </row>
        <row r="4762">
          <cell r="A4762" t="str">
            <v/>
          </cell>
          <cell r="B4762" t="str">
            <v/>
          </cell>
          <cell r="D4762" t="str">
            <v/>
          </cell>
          <cell r="F4762">
            <v>0</v>
          </cell>
          <cell r="G4762">
            <v>0</v>
          </cell>
        </row>
        <row r="4763">
          <cell r="F4763" t="str">
            <v>Total A</v>
          </cell>
          <cell r="G4763">
            <v>0</v>
          </cell>
        </row>
        <row r="4764">
          <cell r="A4764" t="str">
            <v>B - MANO DE OBRA</v>
          </cell>
        </row>
        <row r="4765">
          <cell r="A4765" t="str">
            <v/>
          </cell>
          <cell r="B4765" t="str">
            <v/>
          </cell>
          <cell r="D4765" t="str">
            <v/>
          </cell>
          <cell r="F4765">
            <v>0</v>
          </cell>
          <cell r="G4765">
            <v>0</v>
          </cell>
        </row>
        <row r="4766">
          <cell r="A4766" t="str">
            <v/>
          </cell>
          <cell r="B4766" t="str">
            <v/>
          </cell>
          <cell r="D4766" t="str">
            <v/>
          </cell>
          <cell r="F4766">
            <v>0</v>
          </cell>
          <cell r="G4766">
            <v>0</v>
          </cell>
        </row>
        <row r="4767">
          <cell r="A4767" t="str">
            <v/>
          </cell>
          <cell r="B4767" t="str">
            <v/>
          </cell>
          <cell r="D4767" t="str">
            <v/>
          </cell>
          <cell r="F4767">
            <v>0</v>
          </cell>
          <cell r="G4767">
            <v>0</v>
          </cell>
        </row>
        <row r="4768">
          <cell r="A4768" t="str">
            <v/>
          </cell>
          <cell r="B4768" t="str">
            <v/>
          </cell>
          <cell r="D4768" t="str">
            <v/>
          </cell>
          <cell r="F4768">
            <v>0</v>
          </cell>
          <cell r="G4768">
            <v>0</v>
          </cell>
        </row>
        <row r="4769">
          <cell r="A4769" t="str">
            <v/>
          </cell>
          <cell r="B4769" t="str">
            <v/>
          </cell>
          <cell r="D4769" t="str">
            <v/>
          </cell>
          <cell r="F4769">
            <v>0</v>
          </cell>
          <cell r="G4769">
            <v>0</v>
          </cell>
        </row>
        <row r="4770">
          <cell r="A4770" t="str">
            <v/>
          </cell>
          <cell r="B4770" t="str">
            <v/>
          </cell>
          <cell r="D4770" t="str">
            <v/>
          </cell>
          <cell r="F4770">
            <v>0</v>
          </cell>
          <cell r="G4770">
            <v>0</v>
          </cell>
        </row>
        <row r="4771">
          <cell r="A4771" t="str">
            <v/>
          </cell>
          <cell r="B4771" t="str">
            <v/>
          </cell>
          <cell r="D4771" t="str">
            <v/>
          </cell>
          <cell r="F4771">
            <v>0</v>
          </cell>
          <cell r="G4771">
            <v>0</v>
          </cell>
        </row>
        <row r="4772">
          <cell r="A4772" t="str">
            <v/>
          </cell>
          <cell r="B4772" t="str">
            <v/>
          </cell>
          <cell r="D4772" t="str">
            <v/>
          </cell>
          <cell r="F4772">
            <v>0</v>
          </cell>
          <cell r="G4772">
            <v>0</v>
          </cell>
        </row>
        <row r="4773">
          <cell r="F4773" t="str">
            <v>Total B</v>
          </cell>
          <cell r="G4773">
            <v>0</v>
          </cell>
        </row>
        <row r="4774">
          <cell r="A4774" t="str">
            <v>C - EQUIPOS</v>
          </cell>
        </row>
        <row r="4775">
          <cell r="A4775" t="str">
            <v/>
          </cell>
          <cell r="B4775" t="str">
            <v/>
          </cell>
          <cell r="D4775" t="str">
            <v/>
          </cell>
          <cell r="F4775">
            <v>0</v>
          </cell>
          <cell r="G4775">
            <v>0</v>
          </cell>
        </row>
        <row r="4776">
          <cell r="A4776" t="str">
            <v/>
          </cell>
          <cell r="B4776" t="str">
            <v/>
          </cell>
          <cell r="D4776" t="str">
            <v/>
          </cell>
          <cell r="F4776">
            <v>0</v>
          </cell>
          <cell r="G4776">
            <v>0</v>
          </cell>
        </row>
        <row r="4777">
          <cell r="A4777" t="str">
            <v/>
          </cell>
          <cell r="B4777" t="str">
            <v/>
          </cell>
          <cell r="D4777" t="str">
            <v/>
          </cell>
          <cell r="F4777">
            <v>0</v>
          </cell>
          <cell r="G4777">
            <v>0</v>
          </cell>
        </row>
        <row r="4778">
          <cell r="A4778" t="str">
            <v/>
          </cell>
          <cell r="B4778" t="str">
            <v/>
          </cell>
          <cell r="D4778" t="str">
            <v/>
          </cell>
          <cell r="F4778">
            <v>0</v>
          </cell>
          <cell r="G4778">
            <v>0</v>
          </cell>
        </row>
        <row r="4779">
          <cell r="A4779" t="str">
            <v/>
          </cell>
          <cell r="B4779" t="str">
            <v/>
          </cell>
          <cell r="D4779" t="str">
            <v/>
          </cell>
          <cell r="F4779">
            <v>0</v>
          </cell>
          <cell r="G4779">
            <v>0</v>
          </cell>
        </row>
        <row r="4780">
          <cell r="A4780" t="str">
            <v/>
          </cell>
          <cell r="B4780" t="str">
            <v/>
          </cell>
          <cell r="D4780" t="str">
            <v/>
          </cell>
          <cell r="F4780">
            <v>0</v>
          </cell>
          <cell r="G4780">
            <v>0</v>
          </cell>
        </row>
        <row r="4781">
          <cell r="A4781" t="str">
            <v/>
          </cell>
          <cell r="B4781" t="str">
            <v/>
          </cell>
          <cell r="D4781" t="str">
            <v/>
          </cell>
          <cell r="F4781">
            <v>0</v>
          </cell>
          <cell r="G4781">
            <v>0</v>
          </cell>
        </row>
        <row r="4782">
          <cell r="A4782" t="str">
            <v/>
          </cell>
          <cell r="B4782" t="str">
            <v/>
          </cell>
          <cell r="D4782" t="str">
            <v/>
          </cell>
          <cell r="F4782">
            <v>0</v>
          </cell>
          <cell r="G4782">
            <v>0</v>
          </cell>
        </row>
        <row r="4783">
          <cell r="A4783" t="str">
            <v/>
          </cell>
          <cell r="B4783" t="str">
            <v/>
          </cell>
          <cell r="D4783" t="str">
            <v/>
          </cell>
          <cell r="F4783">
            <v>0</v>
          </cell>
          <cell r="G4783">
            <v>0</v>
          </cell>
        </row>
        <row r="4784">
          <cell r="A4784" t="str">
            <v/>
          </cell>
          <cell r="B4784" t="str">
            <v/>
          </cell>
          <cell r="D4784" t="str">
            <v/>
          </cell>
          <cell r="F4784">
            <v>0</v>
          </cell>
          <cell r="G4784">
            <v>0</v>
          </cell>
        </row>
        <row r="4785">
          <cell r="F4785" t="str">
            <v>Total C</v>
          </cell>
          <cell r="G4785">
            <v>0</v>
          </cell>
        </row>
        <row r="4787">
          <cell r="A4787" t="str">
            <v/>
          </cell>
          <cell r="B4787" t="str">
            <v/>
          </cell>
          <cell r="D4787" t="str">
            <v>COSTO NETO</v>
          </cell>
          <cell r="F4787" t="str">
            <v>Total D=A+B+C</v>
          </cell>
          <cell r="G4787">
            <v>0</v>
          </cell>
        </row>
        <row r="4789">
          <cell r="A4789" t="str">
            <v>ANALISIS DE PRECIOS</v>
          </cell>
        </row>
        <row r="4790">
          <cell r="A4790" t="str">
            <v>COMITENTE:</v>
          </cell>
          <cell r="B4790" t="str">
            <v>INSTITUTO PROVINCIAL DE LA VIVIENDA</v>
          </cell>
        </row>
        <row r="4791">
          <cell r="A4791" t="str">
            <v>CONTRATISTA:</v>
          </cell>
          <cell r="B4791">
            <v>0</v>
          </cell>
        </row>
        <row r="4792">
          <cell r="A4792" t="str">
            <v>OBRA:</v>
          </cell>
          <cell r="B4792">
            <v>0</v>
          </cell>
          <cell r="F4792" t="str">
            <v>PRECIOS A:</v>
          </cell>
          <cell r="G4792">
            <v>0</v>
          </cell>
        </row>
        <row r="4793">
          <cell r="A4793" t="str">
            <v>UBICACIÓN:</v>
          </cell>
          <cell r="B4793">
            <v>0</v>
          </cell>
        </row>
        <row r="4794">
          <cell r="A4794" t="str">
            <v>RUBRO:</v>
          </cell>
          <cell r="C4794">
            <v>0</v>
          </cell>
        </row>
        <row r="4795">
          <cell r="A4795" t="str">
            <v>ITEM:</v>
          </cell>
          <cell r="B4795" t="str">
            <v/>
          </cell>
          <cell r="C4795" t="str">
            <v/>
          </cell>
          <cell r="F4795" t="str">
            <v>UNIDAD:</v>
          </cell>
          <cell r="G4795" t="str">
            <v/>
          </cell>
        </row>
        <row r="4797">
          <cell r="A4797" t="str">
            <v>DATOS REDETERMINACION</v>
          </cell>
          <cell r="C4797" t="str">
            <v>DESIGNACION</v>
          </cell>
          <cell r="D4797" t="str">
            <v>U</v>
          </cell>
          <cell r="E4797" t="str">
            <v>Cantidad</v>
          </cell>
          <cell r="F4797" t="str">
            <v>$ Unitarios</v>
          </cell>
          <cell r="G4797" t="str">
            <v>$ Parcial</v>
          </cell>
        </row>
        <row r="4798">
          <cell r="A4798" t="str">
            <v>CÓDIGO</v>
          </cell>
          <cell r="B4798" t="str">
            <v>DESCRIPCIÓN</v>
          </cell>
        </row>
        <row r="4799">
          <cell r="A4799" t="str">
            <v>A - MATERIALES</v>
          </cell>
        </row>
        <row r="4800">
          <cell r="A4800" t="str">
            <v/>
          </cell>
          <cell r="B4800" t="str">
            <v/>
          </cell>
          <cell r="D4800" t="str">
            <v/>
          </cell>
          <cell r="F4800">
            <v>0</v>
          </cell>
          <cell r="G4800">
            <v>0</v>
          </cell>
        </row>
        <row r="4801">
          <cell r="A4801" t="str">
            <v/>
          </cell>
          <cell r="B4801" t="str">
            <v/>
          </cell>
          <cell r="D4801" t="str">
            <v/>
          </cell>
          <cell r="F4801">
            <v>0</v>
          </cell>
          <cell r="G4801">
            <v>0</v>
          </cell>
        </row>
        <row r="4802">
          <cell r="A4802" t="str">
            <v/>
          </cell>
          <cell r="B4802" t="str">
            <v/>
          </cell>
          <cell r="D4802" t="str">
            <v/>
          </cell>
          <cell r="F4802">
            <v>0</v>
          </cell>
          <cell r="G4802">
            <v>0</v>
          </cell>
        </row>
        <row r="4803">
          <cell r="A4803" t="str">
            <v/>
          </cell>
          <cell r="B4803" t="str">
            <v/>
          </cell>
          <cell r="D4803" t="str">
            <v/>
          </cell>
          <cell r="F4803">
            <v>0</v>
          </cell>
          <cell r="G4803">
            <v>0</v>
          </cell>
        </row>
        <row r="4804">
          <cell r="A4804" t="str">
            <v/>
          </cell>
          <cell r="B4804" t="str">
            <v/>
          </cell>
          <cell r="D4804" t="str">
            <v/>
          </cell>
          <cell r="F4804">
            <v>0</v>
          </cell>
          <cell r="G4804">
            <v>0</v>
          </cell>
        </row>
        <row r="4805">
          <cell r="A4805" t="str">
            <v/>
          </cell>
          <cell r="B4805" t="str">
            <v/>
          </cell>
          <cell r="D4805" t="str">
            <v/>
          </cell>
          <cell r="F4805">
            <v>0</v>
          </cell>
          <cell r="G4805">
            <v>0</v>
          </cell>
        </row>
        <row r="4806">
          <cell r="A4806" t="str">
            <v/>
          </cell>
          <cell r="B4806" t="str">
            <v/>
          </cell>
          <cell r="D4806" t="str">
            <v/>
          </cell>
          <cell r="F4806">
            <v>0</v>
          </cell>
          <cell r="G4806">
            <v>0</v>
          </cell>
        </row>
        <row r="4807">
          <cell r="A4807" t="str">
            <v/>
          </cell>
          <cell r="B4807" t="str">
            <v/>
          </cell>
          <cell r="D4807" t="str">
            <v/>
          </cell>
          <cell r="F4807">
            <v>0</v>
          </cell>
          <cell r="G4807">
            <v>0</v>
          </cell>
        </row>
        <row r="4808">
          <cell r="A4808" t="str">
            <v/>
          </cell>
          <cell r="B4808" t="str">
            <v/>
          </cell>
          <cell r="D4808" t="str">
            <v/>
          </cell>
          <cell r="F4808">
            <v>0</v>
          </cell>
          <cell r="G4808">
            <v>0</v>
          </cell>
        </row>
        <row r="4809">
          <cell r="A4809" t="str">
            <v/>
          </cell>
          <cell r="B4809" t="str">
            <v/>
          </cell>
          <cell r="D4809" t="str">
            <v/>
          </cell>
          <cell r="F4809">
            <v>0</v>
          </cell>
          <cell r="G4809">
            <v>0</v>
          </cell>
        </row>
        <row r="4810">
          <cell r="A4810" t="str">
            <v/>
          </cell>
          <cell r="B4810" t="str">
            <v/>
          </cell>
          <cell r="D4810" t="str">
            <v/>
          </cell>
          <cell r="F4810">
            <v>0</v>
          </cell>
          <cell r="G4810">
            <v>0</v>
          </cell>
        </row>
        <row r="4811">
          <cell r="A4811" t="str">
            <v/>
          </cell>
          <cell r="B4811" t="str">
            <v/>
          </cell>
          <cell r="D4811" t="str">
            <v/>
          </cell>
          <cell r="F4811">
            <v>0</v>
          </cell>
          <cell r="G4811">
            <v>0</v>
          </cell>
        </row>
        <row r="4812">
          <cell r="A4812" t="str">
            <v/>
          </cell>
          <cell r="B4812" t="str">
            <v/>
          </cell>
          <cell r="D4812" t="str">
            <v/>
          </cell>
          <cell r="F4812">
            <v>0</v>
          </cell>
          <cell r="G4812">
            <v>0</v>
          </cell>
        </row>
        <row r="4813">
          <cell r="A4813" t="str">
            <v/>
          </cell>
          <cell r="B4813" t="str">
            <v/>
          </cell>
          <cell r="D4813" t="str">
            <v/>
          </cell>
          <cell r="F4813">
            <v>0</v>
          </cell>
          <cell r="G4813">
            <v>0</v>
          </cell>
        </row>
        <row r="4814">
          <cell r="A4814" t="str">
            <v/>
          </cell>
          <cell r="B4814" t="str">
            <v/>
          </cell>
          <cell r="D4814" t="str">
            <v/>
          </cell>
          <cell r="F4814">
            <v>0</v>
          </cell>
          <cell r="G4814">
            <v>0</v>
          </cell>
        </row>
        <row r="4815">
          <cell r="A4815" t="str">
            <v/>
          </cell>
          <cell r="B4815" t="str">
            <v/>
          </cell>
          <cell r="D4815" t="str">
            <v/>
          </cell>
          <cell r="F4815">
            <v>0</v>
          </cell>
          <cell r="G4815">
            <v>0</v>
          </cell>
        </row>
        <row r="4816">
          <cell r="A4816" t="str">
            <v/>
          </cell>
          <cell r="B4816" t="str">
            <v/>
          </cell>
          <cell r="D4816" t="str">
            <v/>
          </cell>
          <cell r="F4816">
            <v>0</v>
          </cell>
          <cell r="G4816">
            <v>0</v>
          </cell>
        </row>
        <row r="4817">
          <cell r="A4817" t="str">
            <v/>
          </cell>
          <cell r="B4817" t="str">
            <v/>
          </cell>
          <cell r="D4817" t="str">
            <v/>
          </cell>
          <cell r="F4817">
            <v>0</v>
          </cell>
          <cell r="G4817">
            <v>0</v>
          </cell>
        </row>
        <row r="4818">
          <cell r="A4818" t="str">
            <v/>
          </cell>
          <cell r="B4818" t="str">
            <v/>
          </cell>
          <cell r="D4818" t="str">
            <v/>
          </cell>
          <cell r="F4818">
            <v>0</v>
          </cell>
          <cell r="G4818">
            <v>0</v>
          </cell>
        </row>
        <row r="4819">
          <cell r="A4819" t="str">
            <v/>
          </cell>
          <cell r="B4819" t="str">
            <v/>
          </cell>
          <cell r="D4819" t="str">
            <v/>
          </cell>
          <cell r="F4819">
            <v>0</v>
          </cell>
          <cell r="G4819">
            <v>0</v>
          </cell>
        </row>
        <row r="4820">
          <cell r="F4820" t="str">
            <v>Total A</v>
          </cell>
          <cell r="G4820">
            <v>0</v>
          </cell>
        </row>
        <row r="4821">
          <cell r="A4821" t="str">
            <v>B - MANO DE OBRA</v>
          </cell>
        </row>
        <row r="4822">
          <cell r="A4822" t="str">
            <v/>
          </cell>
          <cell r="B4822" t="str">
            <v/>
          </cell>
          <cell r="D4822" t="str">
            <v/>
          </cell>
          <cell r="F4822">
            <v>0</v>
          </cell>
          <cell r="G4822">
            <v>0</v>
          </cell>
        </row>
        <row r="4823">
          <cell r="A4823" t="str">
            <v/>
          </cell>
          <cell r="B4823" t="str">
            <v/>
          </cell>
          <cell r="D4823" t="str">
            <v/>
          </cell>
          <cell r="F4823">
            <v>0</v>
          </cell>
          <cell r="G4823">
            <v>0</v>
          </cell>
        </row>
        <row r="4824">
          <cell r="A4824" t="str">
            <v/>
          </cell>
          <cell r="B4824" t="str">
            <v/>
          </cell>
          <cell r="D4824" t="str">
            <v/>
          </cell>
          <cell r="F4824">
            <v>0</v>
          </cell>
          <cell r="G4824">
            <v>0</v>
          </cell>
        </row>
        <row r="4825">
          <cell r="A4825" t="str">
            <v/>
          </cell>
          <cell r="B4825" t="str">
            <v/>
          </cell>
          <cell r="D4825" t="str">
            <v/>
          </cell>
          <cell r="F4825">
            <v>0</v>
          </cell>
          <cell r="G4825">
            <v>0</v>
          </cell>
        </row>
        <row r="4826">
          <cell r="A4826" t="str">
            <v/>
          </cell>
          <cell r="B4826" t="str">
            <v/>
          </cell>
          <cell r="D4826" t="str">
            <v/>
          </cell>
          <cell r="F4826">
            <v>0</v>
          </cell>
          <cell r="G4826">
            <v>0</v>
          </cell>
        </row>
        <row r="4827">
          <cell r="A4827" t="str">
            <v/>
          </cell>
          <cell r="B4827" t="str">
            <v/>
          </cell>
          <cell r="D4827" t="str">
            <v/>
          </cell>
          <cell r="F4827">
            <v>0</v>
          </cell>
          <cell r="G4827">
            <v>0</v>
          </cell>
        </row>
        <row r="4828">
          <cell r="A4828" t="str">
            <v/>
          </cell>
          <cell r="B4828" t="str">
            <v/>
          </cell>
          <cell r="D4828" t="str">
            <v/>
          </cell>
          <cell r="F4828">
            <v>0</v>
          </cell>
          <cell r="G4828">
            <v>0</v>
          </cell>
        </row>
        <row r="4829">
          <cell r="A4829" t="str">
            <v/>
          </cell>
          <cell r="B4829" t="str">
            <v/>
          </cell>
          <cell r="D4829" t="str">
            <v/>
          </cell>
          <cell r="F4829">
            <v>0</v>
          </cell>
          <cell r="G4829">
            <v>0</v>
          </cell>
        </row>
        <row r="4830">
          <cell r="F4830" t="str">
            <v>Total B</v>
          </cell>
          <cell r="G4830">
            <v>0</v>
          </cell>
        </row>
        <row r="4831">
          <cell r="A4831" t="str">
            <v>C - EQUIPOS</v>
          </cell>
        </row>
        <row r="4832">
          <cell r="A4832" t="str">
            <v/>
          </cell>
          <cell r="B4832" t="str">
            <v/>
          </cell>
          <cell r="D4832" t="str">
            <v/>
          </cell>
          <cell r="F4832">
            <v>0</v>
          </cell>
          <cell r="G4832">
            <v>0</v>
          </cell>
        </row>
        <row r="4833">
          <cell r="A4833" t="str">
            <v/>
          </cell>
          <cell r="B4833" t="str">
            <v/>
          </cell>
          <cell r="D4833" t="str">
            <v/>
          </cell>
          <cell r="F4833">
            <v>0</v>
          </cell>
          <cell r="G4833">
            <v>0</v>
          </cell>
        </row>
        <row r="4834">
          <cell r="A4834" t="str">
            <v/>
          </cell>
          <cell r="B4834" t="str">
            <v/>
          </cell>
          <cell r="D4834" t="str">
            <v/>
          </cell>
          <cell r="F4834">
            <v>0</v>
          </cell>
          <cell r="G4834">
            <v>0</v>
          </cell>
        </row>
        <row r="4835">
          <cell r="A4835" t="str">
            <v/>
          </cell>
          <cell r="B4835" t="str">
            <v/>
          </cell>
          <cell r="D4835" t="str">
            <v/>
          </cell>
          <cell r="F4835">
            <v>0</v>
          </cell>
          <cell r="G4835">
            <v>0</v>
          </cell>
        </row>
        <row r="4836">
          <cell r="A4836" t="str">
            <v/>
          </cell>
          <cell r="B4836" t="str">
            <v/>
          </cell>
          <cell r="D4836" t="str">
            <v/>
          </cell>
          <cell r="F4836">
            <v>0</v>
          </cell>
          <cell r="G4836">
            <v>0</v>
          </cell>
        </row>
        <row r="4837">
          <cell r="A4837" t="str">
            <v/>
          </cell>
          <cell r="B4837" t="str">
            <v/>
          </cell>
          <cell r="D4837" t="str">
            <v/>
          </cell>
          <cell r="F4837">
            <v>0</v>
          </cell>
          <cell r="G4837">
            <v>0</v>
          </cell>
        </row>
        <row r="4838">
          <cell r="A4838" t="str">
            <v/>
          </cell>
          <cell r="B4838" t="str">
            <v/>
          </cell>
          <cell r="D4838" t="str">
            <v/>
          </cell>
          <cell r="F4838">
            <v>0</v>
          </cell>
          <cell r="G4838">
            <v>0</v>
          </cell>
        </row>
        <row r="4839">
          <cell r="A4839" t="str">
            <v/>
          </cell>
          <cell r="B4839" t="str">
            <v/>
          </cell>
          <cell r="D4839" t="str">
            <v/>
          </cell>
          <cell r="F4839">
            <v>0</v>
          </cell>
          <cell r="G4839">
            <v>0</v>
          </cell>
        </row>
        <row r="4840">
          <cell r="A4840" t="str">
            <v/>
          </cell>
          <cell r="B4840" t="str">
            <v/>
          </cell>
          <cell r="D4840" t="str">
            <v/>
          </cell>
          <cell r="F4840">
            <v>0</v>
          </cell>
          <cell r="G4840">
            <v>0</v>
          </cell>
        </row>
        <row r="4841">
          <cell r="A4841" t="str">
            <v/>
          </cell>
          <cell r="B4841" t="str">
            <v/>
          </cell>
          <cell r="D4841" t="str">
            <v/>
          </cell>
          <cell r="F4841">
            <v>0</v>
          </cell>
          <cell r="G4841">
            <v>0</v>
          </cell>
        </row>
        <row r="4842">
          <cell r="F4842" t="str">
            <v>Total C</v>
          </cell>
          <cell r="G4842">
            <v>0</v>
          </cell>
        </row>
        <row r="4844">
          <cell r="A4844" t="str">
            <v/>
          </cell>
          <cell r="B4844" t="str">
            <v/>
          </cell>
          <cell r="D4844" t="str">
            <v>COSTO NETO</v>
          </cell>
          <cell r="F4844" t="str">
            <v>Total D=A+B+C</v>
          </cell>
          <cell r="G4844">
            <v>0</v>
          </cell>
        </row>
        <row r="4846">
          <cell r="A4846" t="str">
            <v>ANALISIS DE PRECIOS</v>
          </cell>
        </row>
        <row r="4847">
          <cell r="A4847" t="str">
            <v>COMITENTE:</v>
          </cell>
          <cell r="B4847" t="str">
            <v>INSTITUTO PROVINCIAL DE LA VIVIENDA</v>
          </cell>
        </row>
        <row r="4848">
          <cell r="A4848" t="str">
            <v>CONTRATISTA:</v>
          </cell>
          <cell r="B4848">
            <v>0</v>
          </cell>
        </row>
        <row r="4849">
          <cell r="A4849" t="str">
            <v>OBRA:</v>
          </cell>
          <cell r="B4849">
            <v>0</v>
          </cell>
          <cell r="F4849" t="str">
            <v>PRECIOS A:</v>
          </cell>
          <cell r="G4849">
            <v>0</v>
          </cell>
        </row>
        <row r="4850">
          <cell r="A4850" t="str">
            <v>UBICACIÓN:</v>
          </cell>
          <cell r="B4850">
            <v>0</v>
          </cell>
        </row>
        <row r="4851">
          <cell r="A4851" t="str">
            <v>RUBRO:</v>
          </cell>
          <cell r="C4851">
            <v>0</v>
          </cell>
        </row>
        <row r="4852">
          <cell r="A4852" t="str">
            <v>ITEM:</v>
          </cell>
          <cell r="B4852" t="str">
            <v/>
          </cell>
          <cell r="C4852" t="str">
            <v/>
          </cell>
          <cell r="F4852" t="str">
            <v>UNIDAD:</v>
          </cell>
          <cell r="G4852" t="str">
            <v/>
          </cell>
        </row>
        <row r="4854">
          <cell r="A4854" t="str">
            <v>DATOS REDETERMINACION</v>
          </cell>
          <cell r="C4854" t="str">
            <v>DESIGNACION</v>
          </cell>
          <cell r="D4854" t="str">
            <v>U</v>
          </cell>
          <cell r="E4854" t="str">
            <v>Cantidad</v>
          </cell>
          <cell r="F4854" t="str">
            <v>$ Unitarios</v>
          </cell>
          <cell r="G4854" t="str">
            <v>$ Parcial</v>
          </cell>
        </row>
        <row r="4855">
          <cell r="A4855" t="str">
            <v>CÓDIGO</v>
          </cell>
          <cell r="B4855" t="str">
            <v>DESCRIPCIÓN</v>
          </cell>
        </row>
        <row r="4856">
          <cell r="A4856" t="str">
            <v>A - MATERIALES</v>
          </cell>
        </row>
        <row r="4857">
          <cell r="A4857" t="str">
            <v/>
          </cell>
          <cell r="B4857" t="str">
            <v/>
          </cell>
          <cell r="D4857" t="str">
            <v/>
          </cell>
          <cell r="F4857">
            <v>0</v>
          </cell>
          <cell r="G4857">
            <v>0</v>
          </cell>
        </row>
        <row r="4858">
          <cell r="A4858" t="str">
            <v/>
          </cell>
          <cell r="B4858" t="str">
            <v/>
          </cell>
          <cell r="D4858" t="str">
            <v/>
          </cell>
          <cell r="F4858">
            <v>0</v>
          </cell>
          <cell r="G4858">
            <v>0</v>
          </cell>
        </row>
        <row r="4859">
          <cell r="A4859" t="str">
            <v/>
          </cell>
          <cell r="B4859" t="str">
            <v/>
          </cell>
          <cell r="D4859" t="str">
            <v/>
          </cell>
          <cell r="F4859">
            <v>0</v>
          </cell>
          <cell r="G4859">
            <v>0</v>
          </cell>
        </row>
        <row r="4860">
          <cell r="A4860" t="str">
            <v/>
          </cell>
          <cell r="B4860" t="str">
            <v/>
          </cell>
          <cell r="D4860" t="str">
            <v/>
          </cell>
          <cell r="F4860">
            <v>0</v>
          </cell>
          <cell r="G4860">
            <v>0</v>
          </cell>
        </row>
        <row r="4861">
          <cell r="A4861" t="str">
            <v/>
          </cell>
          <cell r="B4861" t="str">
            <v/>
          </cell>
          <cell r="D4861" t="str">
            <v/>
          </cell>
          <cell r="F4861">
            <v>0</v>
          </cell>
          <cell r="G4861">
            <v>0</v>
          </cell>
        </row>
        <row r="4862">
          <cell r="A4862" t="str">
            <v/>
          </cell>
          <cell r="B4862" t="str">
            <v/>
          </cell>
          <cell r="D4862" t="str">
            <v/>
          </cell>
          <cell r="F4862">
            <v>0</v>
          </cell>
          <cell r="G4862">
            <v>0</v>
          </cell>
        </row>
        <row r="4863">
          <cell r="A4863" t="str">
            <v/>
          </cell>
          <cell r="B4863" t="str">
            <v/>
          </cell>
          <cell r="D4863" t="str">
            <v/>
          </cell>
          <cell r="F4863">
            <v>0</v>
          </cell>
          <cell r="G4863">
            <v>0</v>
          </cell>
        </row>
        <row r="4864">
          <cell r="A4864" t="str">
            <v/>
          </cell>
          <cell r="B4864" t="str">
            <v/>
          </cell>
          <cell r="D4864" t="str">
            <v/>
          </cell>
          <cell r="F4864">
            <v>0</v>
          </cell>
          <cell r="G4864">
            <v>0</v>
          </cell>
        </row>
        <row r="4865">
          <cell r="A4865" t="str">
            <v/>
          </cell>
          <cell r="B4865" t="str">
            <v/>
          </cell>
          <cell r="D4865" t="str">
            <v/>
          </cell>
          <cell r="F4865">
            <v>0</v>
          </cell>
          <cell r="G4865">
            <v>0</v>
          </cell>
        </row>
        <row r="4866">
          <cell r="A4866" t="str">
            <v/>
          </cell>
          <cell r="B4866" t="str">
            <v/>
          </cell>
          <cell r="D4866" t="str">
            <v/>
          </cell>
          <cell r="F4866">
            <v>0</v>
          </cell>
          <cell r="G4866">
            <v>0</v>
          </cell>
        </row>
        <row r="4867">
          <cell r="A4867" t="str">
            <v/>
          </cell>
          <cell r="B4867" t="str">
            <v/>
          </cell>
          <cell r="D4867" t="str">
            <v/>
          </cell>
          <cell r="F4867">
            <v>0</v>
          </cell>
          <cell r="G4867">
            <v>0</v>
          </cell>
        </row>
        <row r="4868">
          <cell r="A4868" t="str">
            <v/>
          </cell>
          <cell r="B4868" t="str">
            <v/>
          </cell>
          <cell r="D4868" t="str">
            <v/>
          </cell>
          <cell r="F4868">
            <v>0</v>
          </cell>
          <cell r="G4868">
            <v>0</v>
          </cell>
        </row>
        <row r="4869">
          <cell r="A4869" t="str">
            <v/>
          </cell>
          <cell r="B4869" t="str">
            <v/>
          </cell>
          <cell r="D4869" t="str">
            <v/>
          </cell>
          <cell r="F4869">
            <v>0</v>
          </cell>
          <cell r="G4869">
            <v>0</v>
          </cell>
        </row>
        <row r="4870">
          <cell r="A4870" t="str">
            <v/>
          </cell>
          <cell r="B4870" t="str">
            <v/>
          </cell>
          <cell r="D4870" t="str">
            <v/>
          </cell>
          <cell r="F4870">
            <v>0</v>
          </cell>
          <cell r="G4870">
            <v>0</v>
          </cell>
        </row>
        <row r="4871">
          <cell r="A4871" t="str">
            <v/>
          </cell>
          <cell r="B4871" t="str">
            <v/>
          </cell>
          <cell r="D4871" t="str">
            <v/>
          </cell>
          <cell r="F4871">
            <v>0</v>
          </cell>
          <cell r="G4871">
            <v>0</v>
          </cell>
        </row>
        <row r="4872">
          <cell r="A4872" t="str">
            <v/>
          </cell>
          <cell r="B4872" t="str">
            <v/>
          </cell>
          <cell r="D4872" t="str">
            <v/>
          </cell>
          <cell r="F4872">
            <v>0</v>
          </cell>
          <cell r="G4872">
            <v>0</v>
          </cell>
        </row>
        <row r="4873">
          <cell r="A4873" t="str">
            <v/>
          </cell>
          <cell r="B4873" t="str">
            <v/>
          </cell>
          <cell r="D4873" t="str">
            <v/>
          </cell>
          <cell r="F4873">
            <v>0</v>
          </cell>
          <cell r="G4873">
            <v>0</v>
          </cell>
        </row>
        <row r="4874">
          <cell r="A4874" t="str">
            <v/>
          </cell>
          <cell r="B4874" t="str">
            <v/>
          </cell>
          <cell r="D4874" t="str">
            <v/>
          </cell>
          <cell r="F4874">
            <v>0</v>
          </cell>
          <cell r="G4874">
            <v>0</v>
          </cell>
        </row>
        <row r="4875">
          <cell r="A4875" t="str">
            <v/>
          </cell>
          <cell r="B4875" t="str">
            <v/>
          </cell>
          <cell r="D4875" t="str">
            <v/>
          </cell>
          <cell r="F4875">
            <v>0</v>
          </cell>
          <cell r="G4875">
            <v>0</v>
          </cell>
        </row>
        <row r="4876">
          <cell r="A4876" t="str">
            <v/>
          </cell>
          <cell r="B4876" t="str">
            <v/>
          </cell>
          <cell r="D4876" t="str">
            <v/>
          </cell>
          <cell r="F4876">
            <v>0</v>
          </cell>
          <cell r="G4876">
            <v>0</v>
          </cell>
        </row>
        <row r="4877">
          <cell r="F4877" t="str">
            <v>Total A</v>
          </cell>
          <cell r="G4877">
            <v>0</v>
          </cell>
        </row>
        <row r="4878">
          <cell r="A4878" t="str">
            <v>B - MANO DE OBRA</v>
          </cell>
        </row>
        <row r="4879">
          <cell r="A4879" t="str">
            <v/>
          </cell>
          <cell r="B4879" t="str">
            <v/>
          </cell>
          <cell r="D4879" t="str">
            <v/>
          </cell>
          <cell r="F4879">
            <v>0</v>
          </cell>
          <cell r="G4879">
            <v>0</v>
          </cell>
        </row>
        <row r="4880">
          <cell r="A4880" t="str">
            <v/>
          </cell>
          <cell r="B4880" t="str">
            <v/>
          </cell>
          <cell r="D4880" t="str">
            <v/>
          </cell>
          <cell r="F4880">
            <v>0</v>
          </cell>
          <cell r="G4880">
            <v>0</v>
          </cell>
        </row>
        <row r="4881">
          <cell r="A4881" t="str">
            <v/>
          </cell>
          <cell r="B4881" t="str">
            <v/>
          </cell>
          <cell r="D4881" t="str">
            <v/>
          </cell>
          <cell r="F4881">
            <v>0</v>
          </cell>
          <cell r="G4881">
            <v>0</v>
          </cell>
        </row>
        <row r="4882">
          <cell r="A4882" t="str">
            <v/>
          </cell>
          <cell r="B4882" t="str">
            <v/>
          </cell>
          <cell r="D4882" t="str">
            <v/>
          </cell>
          <cell r="F4882">
            <v>0</v>
          </cell>
          <cell r="G4882">
            <v>0</v>
          </cell>
        </row>
        <row r="4883">
          <cell r="A4883" t="str">
            <v/>
          </cell>
          <cell r="B4883" t="str">
            <v/>
          </cell>
          <cell r="D4883" t="str">
            <v/>
          </cell>
          <cell r="F4883">
            <v>0</v>
          </cell>
          <cell r="G4883">
            <v>0</v>
          </cell>
        </row>
        <row r="4884">
          <cell r="A4884" t="str">
            <v/>
          </cell>
          <cell r="B4884" t="str">
            <v/>
          </cell>
          <cell r="D4884" t="str">
            <v/>
          </cell>
          <cell r="F4884">
            <v>0</v>
          </cell>
          <cell r="G4884">
            <v>0</v>
          </cell>
        </row>
        <row r="4885">
          <cell r="A4885" t="str">
            <v/>
          </cell>
          <cell r="B4885" t="str">
            <v/>
          </cell>
          <cell r="D4885" t="str">
            <v/>
          </cell>
          <cell r="F4885">
            <v>0</v>
          </cell>
          <cell r="G4885">
            <v>0</v>
          </cell>
        </row>
        <row r="4886">
          <cell r="A4886" t="str">
            <v/>
          </cell>
          <cell r="B4886" t="str">
            <v/>
          </cell>
          <cell r="D4886" t="str">
            <v/>
          </cell>
          <cell r="F4886">
            <v>0</v>
          </cell>
          <cell r="G4886">
            <v>0</v>
          </cell>
        </row>
        <row r="4887">
          <cell r="F4887" t="str">
            <v>Total B</v>
          </cell>
          <cell r="G4887">
            <v>0</v>
          </cell>
        </row>
        <row r="4888">
          <cell r="A4888" t="str">
            <v>C - EQUIPOS</v>
          </cell>
        </row>
        <row r="4889">
          <cell r="A4889" t="str">
            <v/>
          </cell>
          <cell r="B4889" t="str">
            <v/>
          </cell>
          <cell r="D4889" t="str">
            <v/>
          </cell>
          <cell r="F4889">
            <v>0</v>
          </cell>
          <cell r="G4889">
            <v>0</v>
          </cell>
        </row>
        <row r="4890">
          <cell r="A4890" t="str">
            <v/>
          </cell>
          <cell r="B4890" t="str">
            <v/>
          </cell>
          <cell r="D4890" t="str">
            <v/>
          </cell>
          <cell r="F4890">
            <v>0</v>
          </cell>
          <cell r="G4890">
            <v>0</v>
          </cell>
        </row>
        <row r="4891">
          <cell r="A4891" t="str">
            <v/>
          </cell>
          <cell r="B4891" t="str">
            <v/>
          </cell>
          <cell r="D4891" t="str">
            <v/>
          </cell>
          <cell r="F4891">
            <v>0</v>
          </cell>
          <cell r="G4891">
            <v>0</v>
          </cell>
        </row>
        <row r="4892">
          <cell r="A4892" t="str">
            <v/>
          </cell>
          <cell r="B4892" t="str">
            <v/>
          </cell>
          <cell r="D4892" t="str">
            <v/>
          </cell>
          <cell r="F4892">
            <v>0</v>
          </cell>
          <cell r="G4892">
            <v>0</v>
          </cell>
        </row>
        <row r="4893">
          <cell r="A4893" t="str">
            <v/>
          </cell>
          <cell r="B4893" t="str">
            <v/>
          </cell>
          <cell r="D4893" t="str">
            <v/>
          </cell>
          <cell r="F4893">
            <v>0</v>
          </cell>
          <cell r="G4893">
            <v>0</v>
          </cell>
        </row>
        <row r="4894">
          <cell r="A4894" t="str">
            <v/>
          </cell>
          <cell r="B4894" t="str">
            <v/>
          </cell>
          <cell r="D4894" t="str">
            <v/>
          </cell>
          <cell r="F4894">
            <v>0</v>
          </cell>
          <cell r="G4894">
            <v>0</v>
          </cell>
        </row>
        <row r="4895">
          <cell r="A4895" t="str">
            <v/>
          </cell>
          <cell r="B4895" t="str">
            <v/>
          </cell>
          <cell r="D4895" t="str">
            <v/>
          </cell>
          <cell r="F4895">
            <v>0</v>
          </cell>
          <cell r="G4895">
            <v>0</v>
          </cell>
        </row>
        <row r="4896">
          <cell r="A4896" t="str">
            <v/>
          </cell>
          <cell r="B4896" t="str">
            <v/>
          </cell>
          <cell r="D4896" t="str">
            <v/>
          </cell>
          <cell r="F4896">
            <v>0</v>
          </cell>
          <cell r="G4896">
            <v>0</v>
          </cell>
        </row>
        <row r="4897">
          <cell r="A4897" t="str">
            <v/>
          </cell>
          <cell r="B4897" t="str">
            <v/>
          </cell>
          <cell r="D4897" t="str">
            <v/>
          </cell>
          <cell r="F4897">
            <v>0</v>
          </cell>
          <cell r="G4897">
            <v>0</v>
          </cell>
        </row>
        <row r="4898">
          <cell r="A4898" t="str">
            <v/>
          </cell>
          <cell r="B4898" t="str">
            <v/>
          </cell>
          <cell r="D4898" t="str">
            <v/>
          </cell>
          <cell r="F4898">
            <v>0</v>
          </cell>
          <cell r="G4898">
            <v>0</v>
          </cell>
        </row>
        <row r="4899">
          <cell r="F4899" t="str">
            <v>Total C</v>
          </cell>
          <cell r="G4899">
            <v>0</v>
          </cell>
        </row>
        <row r="4901">
          <cell r="A4901" t="str">
            <v/>
          </cell>
          <cell r="B4901" t="str">
            <v/>
          </cell>
          <cell r="D4901" t="str">
            <v>COSTO NETO</v>
          </cell>
          <cell r="F4901" t="str">
            <v>Total D=A+B+C</v>
          </cell>
          <cell r="G4901">
            <v>0</v>
          </cell>
        </row>
        <row r="4903">
          <cell r="A4903" t="str">
            <v>ANALISIS DE PRECIOS</v>
          </cell>
        </row>
        <row r="4904">
          <cell r="A4904" t="str">
            <v>COMITENTE:</v>
          </cell>
          <cell r="B4904" t="str">
            <v>INSTITUTO PROVINCIAL DE LA VIVIENDA</v>
          </cell>
        </row>
        <row r="4905">
          <cell r="A4905" t="str">
            <v>CONTRATISTA:</v>
          </cell>
          <cell r="B4905">
            <v>0</v>
          </cell>
        </row>
        <row r="4906">
          <cell r="A4906" t="str">
            <v>OBRA:</v>
          </cell>
          <cell r="B4906">
            <v>0</v>
          </cell>
          <cell r="F4906" t="str">
            <v>PRECIOS A:</v>
          </cell>
          <cell r="G4906">
            <v>0</v>
          </cell>
        </row>
        <row r="4907">
          <cell r="A4907" t="str">
            <v>UBICACIÓN:</v>
          </cell>
          <cell r="B4907">
            <v>0</v>
          </cell>
        </row>
        <row r="4908">
          <cell r="A4908" t="str">
            <v>RUBRO:</v>
          </cell>
          <cell r="C4908">
            <v>0</v>
          </cell>
        </row>
        <row r="4909">
          <cell r="A4909" t="str">
            <v>ITEM:</v>
          </cell>
          <cell r="B4909" t="str">
            <v/>
          </cell>
          <cell r="C4909" t="str">
            <v/>
          </cell>
          <cell r="F4909" t="str">
            <v>UNIDAD:</v>
          </cell>
          <cell r="G4909" t="str">
            <v/>
          </cell>
        </row>
        <row r="4911">
          <cell r="A4911" t="str">
            <v>DATOS REDETERMINACION</v>
          </cell>
          <cell r="C4911" t="str">
            <v>DESIGNACION</v>
          </cell>
          <cell r="D4911" t="str">
            <v>U</v>
          </cell>
          <cell r="E4911" t="str">
            <v>Cantidad</v>
          </cell>
          <cell r="F4911" t="str">
            <v>$ Unitarios</v>
          </cell>
          <cell r="G4911" t="str">
            <v>$ Parcial</v>
          </cell>
        </row>
        <row r="4912">
          <cell r="A4912" t="str">
            <v>CÓDIGO</v>
          </cell>
          <cell r="B4912" t="str">
            <v>DESCRIPCIÓN</v>
          </cell>
        </row>
        <row r="4913">
          <cell r="A4913" t="str">
            <v>A - MATERIALES</v>
          </cell>
        </row>
        <row r="4914">
          <cell r="A4914" t="str">
            <v/>
          </cell>
          <cell r="B4914" t="str">
            <v/>
          </cell>
          <cell r="D4914" t="str">
            <v/>
          </cell>
          <cell r="F4914">
            <v>0</v>
          </cell>
          <cell r="G4914">
            <v>0</v>
          </cell>
        </row>
        <row r="4915">
          <cell r="A4915" t="str">
            <v/>
          </cell>
          <cell r="B4915" t="str">
            <v/>
          </cell>
          <cell r="D4915" t="str">
            <v/>
          </cell>
          <cell r="F4915">
            <v>0</v>
          </cell>
          <cell r="G4915">
            <v>0</v>
          </cell>
        </row>
        <row r="4916">
          <cell r="A4916" t="str">
            <v/>
          </cell>
          <cell r="B4916" t="str">
            <v/>
          </cell>
          <cell r="D4916" t="str">
            <v/>
          </cell>
          <cell r="F4916">
            <v>0</v>
          </cell>
          <cell r="G4916">
            <v>0</v>
          </cell>
        </row>
        <row r="4917">
          <cell r="A4917" t="str">
            <v/>
          </cell>
          <cell r="B4917" t="str">
            <v/>
          </cell>
          <cell r="D4917" t="str">
            <v/>
          </cell>
          <cell r="F4917">
            <v>0</v>
          </cell>
          <cell r="G4917">
            <v>0</v>
          </cell>
        </row>
        <row r="4918">
          <cell r="A4918" t="str">
            <v/>
          </cell>
          <cell r="B4918" t="str">
            <v/>
          </cell>
          <cell r="D4918" t="str">
            <v/>
          </cell>
          <cell r="F4918">
            <v>0</v>
          </cell>
          <cell r="G4918">
            <v>0</v>
          </cell>
        </row>
        <row r="4919">
          <cell r="A4919" t="str">
            <v/>
          </cell>
          <cell r="B4919" t="str">
            <v/>
          </cell>
          <cell r="D4919" t="str">
            <v/>
          </cell>
          <cell r="F4919">
            <v>0</v>
          </cell>
          <cell r="G4919">
            <v>0</v>
          </cell>
        </row>
        <row r="4920">
          <cell r="A4920" t="str">
            <v/>
          </cell>
          <cell r="B4920" t="str">
            <v/>
          </cell>
          <cell r="D4920" t="str">
            <v/>
          </cell>
          <cell r="F4920">
            <v>0</v>
          </cell>
          <cell r="G4920">
            <v>0</v>
          </cell>
        </row>
        <row r="4921">
          <cell r="A4921" t="str">
            <v/>
          </cell>
          <cell r="B4921" t="str">
            <v/>
          </cell>
          <cell r="D4921" t="str">
            <v/>
          </cell>
          <cell r="F4921">
            <v>0</v>
          </cell>
          <cell r="G4921">
            <v>0</v>
          </cell>
        </row>
        <row r="4922">
          <cell r="A4922" t="str">
            <v/>
          </cell>
          <cell r="B4922" t="str">
            <v/>
          </cell>
          <cell r="D4922" t="str">
            <v/>
          </cell>
          <cell r="F4922">
            <v>0</v>
          </cell>
          <cell r="G4922">
            <v>0</v>
          </cell>
        </row>
        <row r="4923">
          <cell r="A4923" t="str">
            <v/>
          </cell>
          <cell r="B4923" t="str">
            <v/>
          </cell>
          <cell r="D4923" t="str">
            <v/>
          </cell>
          <cell r="F4923">
            <v>0</v>
          </cell>
          <cell r="G4923">
            <v>0</v>
          </cell>
        </row>
        <row r="4924">
          <cell r="A4924" t="str">
            <v/>
          </cell>
          <cell r="B4924" t="str">
            <v/>
          </cell>
          <cell r="D4924" t="str">
            <v/>
          </cell>
          <cell r="F4924">
            <v>0</v>
          </cell>
          <cell r="G4924">
            <v>0</v>
          </cell>
        </row>
        <row r="4925">
          <cell r="A4925" t="str">
            <v/>
          </cell>
          <cell r="B4925" t="str">
            <v/>
          </cell>
          <cell r="D4925" t="str">
            <v/>
          </cell>
          <cell r="F4925">
            <v>0</v>
          </cell>
          <cell r="G4925">
            <v>0</v>
          </cell>
        </row>
        <row r="4926">
          <cell r="A4926" t="str">
            <v/>
          </cell>
          <cell r="B4926" t="str">
            <v/>
          </cell>
          <cell r="D4926" t="str">
            <v/>
          </cell>
          <cell r="F4926">
            <v>0</v>
          </cell>
          <cell r="G4926">
            <v>0</v>
          </cell>
        </row>
        <row r="4927">
          <cell r="A4927" t="str">
            <v/>
          </cell>
          <cell r="B4927" t="str">
            <v/>
          </cell>
          <cell r="D4927" t="str">
            <v/>
          </cell>
          <cell r="F4927">
            <v>0</v>
          </cell>
          <cell r="G4927">
            <v>0</v>
          </cell>
        </row>
        <row r="4928">
          <cell r="A4928" t="str">
            <v/>
          </cell>
          <cell r="B4928" t="str">
            <v/>
          </cell>
          <cell r="D4928" t="str">
            <v/>
          </cell>
          <cell r="F4928">
            <v>0</v>
          </cell>
          <cell r="G4928">
            <v>0</v>
          </cell>
        </row>
        <row r="4929">
          <cell r="A4929" t="str">
            <v/>
          </cell>
          <cell r="B4929" t="str">
            <v/>
          </cell>
          <cell r="D4929" t="str">
            <v/>
          </cell>
          <cell r="F4929">
            <v>0</v>
          </cell>
          <cell r="G4929">
            <v>0</v>
          </cell>
        </row>
        <row r="4930">
          <cell r="A4930" t="str">
            <v/>
          </cell>
          <cell r="B4930" t="str">
            <v/>
          </cell>
          <cell r="D4930" t="str">
            <v/>
          </cell>
          <cell r="F4930">
            <v>0</v>
          </cell>
          <cell r="G4930">
            <v>0</v>
          </cell>
        </row>
        <row r="4931">
          <cell r="A4931" t="str">
            <v/>
          </cell>
          <cell r="B4931" t="str">
            <v/>
          </cell>
          <cell r="D4931" t="str">
            <v/>
          </cell>
          <cell r="F4931">
            <v>0</v>
          </cell>
          <cell r="G4931">
            <v>0</v>
          </cell>
        </row>
        <row r="4932">
          <cell r="A4932" t="str">
            <v/>
          </cell>
          <cell r="B4932" t="str">
            <v/>
          </cell>
          <cell r="D4932" t="str">
            <v/>
          </cell>
          <cell r="F4932">
            <v>0</v>
          </cell>
          <cell r="G4932">
            <v>0</v>
          </cell>
        </row>
        <row r="4933">
          <cell r="A4933" t="str">
            <v/>
          </cell>
          <cell r="B4933" t="str">
            <v/>
          </cell>
          <cell r="D4933" t="str">
            <v/>
          </cell>
          <cell r="F4933">
            <v>0</v>
          </cell>
          <cell r="G4933">
            <v>0</v>
          </cell>
        </row>
        <row r="4934">
          <cell r="F4934" t="str">
            <v>Total A</v>
          </cell>
          <cell r="G4934">
            <v>0</v>
          </cell>
        </row>
        <row r="4935">
          <cell r="A4935" t="str">
            <v>B - MANO DE OBRA</v>
          </cell>
        </row>
        <row r="4936">
          <cell r="A4936" t="str">
            <v/>
          </cell>
          <cell r="B4936" t="str">
            <v/>
          </cell>
          <cell r="D4936" t="str">
            <v/>
          </cell>
          <cell r="F4936">
            <v>0</v>
          </cell>
          <cell r="G4936">
            <v>0</v>
          </cell>
        </row>
        <row r="4937">
          <cell r="A4937" t="str">
            <v/>
          </cell>
          <cell r="B4937" t="str">
            <v/>
          </cell>
          <cell r="D4937" t="str">
            <v/>
          </cell>
          <cell r="F4937">
            <v>0</v>
          </cell>
          <cell r="G4937">
            <v>0</v>
          </cell>
        </row>
        <row r="4938">
          <cell r="A4938" t="str">
            <v/>
          </cell>
          <cell r="B4938" t="str">
            <v/>
          </cell>
          <cell r="D4938" t="str">
            <v/>
          </cell>
          <cell r="F4938">
            <v>0</v>
          </cell>
          <cell r="G4938">
            <v>0</v>
          </cell>
        </row>
        <row r="4939">
          <cell r="A4939" t="str">
            <v/>
          </cell>
          <cell r="B4939" t="str">
            <v/>
          </cell>
          <cell r="D4939" t="str">
            <v/>
          </cell>
          <cell r="F4939">
            <v>0</v>
          </cell>
          <cell r="G4939">
            <v>0</v>
          </cell>
        </row>
        <row r="4940">
          <cell r="A4940" t="str">
            <v/>
          </cell>
          <cell r="B4940" t="str">
            <v/>
          </cell>
          <cell r="D4940" t="str">
            <v/>
          </cell>
          <cell r="F4940">
            <v>0</v>
          </cell>
          <cell r="G4940">
            <v>0</v>
          </cell>
        </row>
        <row r="4941">
          <cell r="A4941" t="str">
            <v/>
          </cell>
          <cell r="B4941" t="str">
            <v/>
          </cell>
          <cell r="D4941" t="str">
            <v/>
          </cell>
          <cell r="F4941">
            <v>0</v>
          </cell>
          <cell r="G4941">
            <v>0</v>
          </cell>
        </row>
        <row r="4942">
          <cell r="A4942" t="str">
            <v/>
          </cell>
          <cell r="B4942" t="str">
            <v/>
          </cell>
          <cell r="D4942" t="str">
            <v/>
          </cell>
          <cell r="F4942">
            <v>0</v>
          </cell>
          <cell r="G4942">
            <v>0</v>
          </cell>
        </row>
        <row r="4943">
          <cell r="A4943" t="str">
            <v/>
          </cell>
          <cell r="B4943" t="str">
            <v/>
          </cell>
          <cell r="D4943" t="str">
            <v/>
          </cell>
          <cell r="F4943">
            <v>0</v>
          </cell>
          <cell r="G4943">
            <v>0</v>
          </cell>
        </row>
        <row r="4944">
          <cell r="F4944" t="str">
            <v>Total B</v>
          </cell>
          <cell r="G4944">
            <v>0</v>
          </cell>
        </row>
        <row r="4945">
          <cell r="A4945" t="str">
            <v>C - EQUIPOS</v>
          </cell>
        </row>
        <row r="4946">
          <cell r="A4946" t="str">
            <v/>
          </cell>
          <cell r="B4946" t="str">
            <v/>
          </cell>
          <cell r="D4946" t="str">
            <v/>
          </cell>
          <cell r="F4946">
            <v>0</v>
          </cell>
          <cell r="G4946">
            <v>0</v>
          </cell>
        </row>
        <row r="4947">
          <cell r="A4947" t="str">
            <v/>
          </cell>
          <cell r="B4947" t="str">
            <v/>
          </cell>
          <cell r="D4947" t="str">
            <v/>
          </cell>
          <cell r="F4947">
            <v>0</v>
          </cell>
          <cell r="G4947">
            <v>0</v>
          </cell>
        </row>
        <row r="4948">
          <cell r="A4948" t="str">
            <v/>
          </cell>
          <cell r="B4948" t="str">
            <v/>
          </cell>
          <cell r="D4948" t="str">
            <v/>
          </cell>
          <cell r="F4948">
            <v>0</v>
          </cell>
          <cell r="G4948">
            <v>0</v>
          </cell>
        </row>
        <row r="4949">
          <cell r="A4949" t="str">
            <v/>
          </cell>
          <cell r="B4949" t="str">
            <v/>
          </cell>
          <cell r="D4949" t="str">
            <v/>
          </cell>
          <cell r="F4949">
            <v>0</v>
          </cell>
          <cell r="G4949">
            <v>0</v>
          </cell>
        </row>
        <row r="4950">
          <cell r="A4950" t="str">
            <v/>
          </cell>
          <cell r="B4950" t="str">
            <v/>
          </cell>
          <cell r="D4950" t="str">
            <v/>
          </cell>
          <cell r="F4950">
            <v>0</v>
          </cell>
          <cell r="G4950">
            <v>0</v>
          </cell>
        </row>
        <row r="4951">
          <cell r="A4951" t="str">
            <v/>
          </cell>
          <cell r="B4951" t="str">
            <v/>
          </cell>
          <cell r="D4951" t="str">
            <v/>
          </cell>
          <cell r="F4951">
            <v>0</v>
          </cell>
          <cell r="G4951">
            <v>0</v>
          </cell>
        </row>
        <row r="4952">
          <cell r="A4952" t="str">
            <v/>
          </cell>
          <cell r="B4952" t="str">
            <v/>
          </cell>
          <cell r="D4952" t="str">
            <v/>
          </cell>
          <cell r="F4952">
            <v>0</v>
          </cell>
          <cell r="G4952">
            <v>0</v>
          </cell>
        </row>
        <row r="4953">
          <cell r="A4953" t="str">
            <v/>
          </cell>
          <cell r="B4953" t="str">
            <v/>
          </cell>
          <cell r="D4953" t="str">
            <v/>
          </cell>
          <cell r="F4953">
            <v>0</v>
          </cell>
          <cell r="G4953">
            <v>0</v>
          </cell>
        </row>
        <row r="4954">
          <cell r="A4954" t="str">
            <v/>
          </cell>
          <cell r="B4954" t="str">
            <v/>
          </cell>
          <cell r="D4954" t="str">
            <v/>
          </cell>
          <cell r="F4954">
            <v>0</v>
          </cell>
          <cell r="G4954">
            <v>0</v>
          </cell>
        </row>
        <row r="4955">
          <cell r="A4955" t="str">
            <v/>
          </cell>
          <cell r="B4955" t="str">
            <v/>
          </cell>
          <cell r="D4955" t="str">
            <v/>
          </cell>
          <cell r="F4955">
            <v>0</v>
          </cell>
          <cell r="G4955">
            <v>0</v>
          </cell>
        </row>
        <row r="4956">
          <cell r="F4956" t="str">
            <v>Total C</v>
          </cell>
          <cell r="G4956">
            <v>0</v>
          </cell>
        </row>
        <row r="4958">
          <cell r="A4958" t="str">
            <v/>
          </cell>
          <cell r="B4958" t="str">
            <v/>
          </cell>
          <cell r="D4958" t="str">
            <v>COSTO NETO</v>
          </cell>
          <cell r="F4958" t="str">
            <v>Total D=A+B+C</v>
          </cell>
          <cell r="G4958">
            <v>0</v>
          </cell>
        </row>
        <row r="4960">
          <cell r="A4960" t="str">
            <v>ANALISIS DE PRECIOS</v>
          </cell>
        </row>
        <row r="4961">
          <cell r="A4961" t="str">
            <v>COMITENTE:</v>
          </cell>
          <cell r="B4961" t="str">
            <v>INSTITUTO PROVINCIAL DE LA VIVIENDA</v>
          </cell>
        </row>
        <row r="4962">
          <cell r="A4962" t="str">
            <v>CONTRATISTA:</v>
          </cell>
          <cell r="B4962">
            <v>0</v>
          </cell>
        </row>
        <row r="4963">
          <cell r="A4963" t="str">
            <v>OBRA:</v>
          </cell>
          <cell r="B4963">
            <v>0</v>
          </cell>
          <cell r="F4963" t="str">
            <v>PRECIOS A:</v>
          </cell>
          <cell r="G4963">
            <v>0</v>
          </cell>
        </row>
        <row r="4964">
          <cell r="A4964" t="str">
            <v>UBICACIÓN:</v>
          </cell>
          <cell r="B4964">
            <v>0</v>
          </cell>
        </row>
        <row r="4965">
          <cell r="A4965" t="str">
            <v>RUBRO:</v>
          </cell>
          <cell r="C4965">
            <v>0</v>
          </cell>
        </row>
        <row r="4966">
          <cell r="A4966" t="str">
            <v>ITEM:</v>
          </cell>
          <cell r="B4966" t="str">
            <v/>
          </cell>
          <cell r="C4966" t="str">
            <v/>
          </cell>
          <cell r="F4966" t="str">
            <v>UNIDAD:</v>
          </cell>
          <cell r="G4966" t="str">
            <v/>
          </cell>
        </row>
        <row r="4968">
          <cell r="A4968" t="str">
            <v>DATOS REDETERMINACION</v>
          </cell>
          <cell r="C4968" t="str">
            <v>DESIGNACION</v>
          </cell>
          <cell r="D4968" t="str">
            <v>U</v>
          </cell>
          <cell r="E4968" t="str">
            <v>Cantidad</v>
          </cell>
          <cell r="F4968" t="str">
            <v>$ Unitarios</v>
          </cell>
          <cell r="G4968" t="str">
            <v>$ Parcial</v>
          </cell>
        </row>
        <row r="4969">
          <cell r="A4969" t="str">
            <v>CÓDIGO</v>
          </cell>
          <cell r="B4969" t="str">
            <v>DESCRIPCIÓN</v>
          </cell>
        </row>
        <row r="4970">
          <cell r="A4970" t="str">
            <v>A - MATERIALES</v>
          </cell>
        </row>
        <row r="4971">
          <cell r="A4971" t="str">
            <v/>
          </cell>
          <cell r="B4971" t="str">
            <v/>
          </cell>
          <cell r="D4971" t="str">
            <v/>
          </cell>
          <cell r="F4971">
            <v>0</v>
          </cell>
          <cell r="G4971">
            <v>0</v>
          </cell>
        </row>
        <row r="4972">
          <cell r="A4972" t="str">
            <v/>
          </cell>
          <cell r="B4972" t="str">
            <v/>
          </cell>
          <cell r="D4972" t="str">
            <v/>
          </cell>
          <cell r="F4972">
            <v>0</v>
          </cell>
          <cell r="G4972">
            <v>0</v>
          </cell>
        </row>
        <row r="4973">
          <cell r="A4973" t="str">
            <v/>
          </cell>
          <cell r="B4973" t="str">
            <v/>
          </cell>
          <cell r="D4973" t="str">
            <v/>
          </cell>
          <cell r="F4973">
            <v>0</v>
          </cell>
          <cell r="G4973">
            <v>0</v>
          </cell>
        </row>
        <row r="4974">
          <cell r="A4974" t="str">
            <v/>
          </cell>
          <cell r="B4974" t="str">
            <v/>
          </cell>
          <cell r="D4974" t="str">
            <v/>
          </cell>
          <cell r="F4974">
            <v>0</v>
          </cell>
          <cell r="G4974">
            <v>0</v>
          </cell>
        </row>
        <row r="4975">
          <cell r="A4975" t="str">
            <v/>
          </cell>
          <cell r="B4975" t="str">
            <v/>
          </cell>
          <cell r="D4975" t="str">
            <v/>
          </cell>
          <cell r="F4975">
            <v>0</v>
          </cell>
          <cell r="G4975">
            <v>0</v>
          </cell>
        </row>
        <row r="4976">
          <cell r="A4976" t="str">
            <v/>
          </cell>
          <cell r="B4976" t="str">
            <v/>
          </cell>
          <cell r="D4976" t="str">
            <v/>
          </cell>
          <cell r="F4976">
            <v>0</v>
          </cell>
          <cell r="G4976">
            <v>0</v>
          </cell>
        </row>
        <row r="4977">
          <cell r="A4977" t="str">
            <v/>
          </cell>
          <cell r="B4977" t="str">
            <v/>
          </cell>
          <cell r="D4977" t="str">
            <v/>
          </cell>
          <cell r="F4977">
            <v>0</v>
          </cell>
          <cell r="G4977">
            <v>0</v>
          </cell>
        </row>
        <row r="4978">
          <cell r="A4978" t="str">
            <v/>
          </cell>
          <cell r="B4978" t="str">
            <v/>
          </cell>
          <cell r="D4978" t="str">
            <v/>
          </cell>
          <cell r="F4978">
            <v>0</v>
          </cell>
          <cell r="G4978">
            <v>0</v>
          </cell>
        </row>
        <row r="4979">
          <cell r="A4979" t="str">
            <v/>
          </cell>
          <cell r="B4979" t="str">
            <v/>
          </cell>
          <cell r="D4979" t="str">
            <v/>
          </cell>
          <cell r="F4979">
            <v>0</v>
          </cell>
          <cell r="G4979">
            <v>0</v>
          </cell>
        </row>
        <row r="4980">
          <cell r="A4980" t="str">
            <v/>
          </cell>
          <cell r="B4980" t="str">
            <v/>
          </cell>
          <cell r="D4980" t="str">
            <v/>
          </cell>
          <cell r="F4980">
            <v>0</v>
          </cell>
          <cell r="G4980">
            <v>0</v>
          </cell>
        </row>
        <row r="4981">
          <cell r="A4981" t="str">
            <v/>
          </cell>
          <cell r="B4981" t="str">
            <v/>
          </cell>
          <cell r="D4981" t="str">
            <v/>
          </cell>
          <cell r="F4981">
            <v>0</v>
          </cell>
          <cell r="G4981">
            <v>0</v>
          </cell>
        </row>
        <row r="4982">
          <cell r="A4982" t="str">
            <v/>
          </cell>
          <cell r="B4982" t="str">
            <v/>
          </cell>
          <cell r="D4982" t="str">
            <v/>
          </cell>
          <cell r="F4982">
            <v>0</v>
          </cell>
          <cell r="G4982">
            <v>0</v>
          </cell>
        </row>
        <row r="4983">
          <cell r="A4983" t="str">
            <v/>
          </cell>
          <cell r="B4983" t="str">
            <v/>
          </cell>
          <cell r="D4983" t="str">
            <v/>
          </cell>
          <cell r="F4983">
            <v>0</v>
          </cell>
          <cell r="G4983">
            <v>0</v>
          </cell>
        </row>
        <row r="4984">
          <cell r="A4984" t="str">
            <v/>
          </cell>
          <cell r="B4984" t="str">
            <v/>
          </cell>
          <cell r="D4984" t="str">
            <v/>
          </cell>
          <cell r="F4984">
            <v>0</v>
          </cell>
          <cell r="G4984">
            <v>0</v>
          </cell>
        </row>
        <row r="4985">
          <cell r="A4985" t="str">
            <v/>
          </cell>
          <cell r="B4985" t="str">
            <v/>
          </cell>
          <cell r="D4985" t="str">
            <v/>
          </cell>
          <cell r="F4985">
            <v>0</v>
          </cell>
          <cell r="G4985">
            <v>0</v>
          </cell>
        </row>
        <row r="4986">
          <cell r="A4986" t="str">
            <v/>
          </cell>
          <cell r="B4986" t="str">
            <v/>
          </cell>
          <cell r="D4986" t="str">
            <v/>
          </cell>
          <cell r="F4986">
            <v>0</v>
          </cell>
          <cell r="G4986">
            <v>0</v>
          </cell>
        </row>
        <row r="4987">
          <cell r="A4987" t="str">
            <v/>
          </cell>
          <cell r="B4987" t="str">
            <v/>
          </cell>
          <cell r="D4987" t="str">
            <v/>
          </cell>
          <cell r="F4987">
            <v>0</v>
          </cell>
          <cell r="G4987">
            <v>0</v>
          </cell>
        </row>
        <row r="4988">
          <cell r="A4988" t="str">
            <v/>
          </cell>
          <cell r="B4988" t="str">
            <v/>
          </cell>
          <cell r="D4988" t="str">
            <v/>
          </cell>
          <cell r="F4988">
            <v>0</v>
          </cell>
          <cell r="G4988">
            <v>0</v>
          </cell>
        </row>
        <row r="4989">
          <cell r="A4989" t="str">
            <v/>
          </cell>
          <cell r="B4989" t="str">
            <v/>
          </cell>
          <cell r="D4989" t="str">
            <v/>
          </cell>
          <cell r="F4989">
            <v>0</v>
          </cell>
          <cell r="G4989">
            <v>0</v>
          </cell>
        </row>
        <row r="4990">
          <cell r="A4990" t="str">
            <v/>
          </cell>
          <cell r="B4990" t="str">
            <v/>
          </cell>
          <cell r="D4990" t="str">
            <v/>
          </cell>
          <cell r="F4990">
            <v>0</v>
          </cell>
          <cell r="G4990">
            <v>0</v>
          </cell>
        </row>
        <row r="4991">
          <cell r="F4991" t="str">
            <v>Total A</v>
          </cell>
          <cell r="G4991">
            <v>0</v>
          </cell>
        </row>
        <row r="4992">
          <cell r="A4992" t="str">
            <v>B - MANO DE OBRA</v>
          </cell>
        </row>
        <row r="4993">
          <cell r="A4993" t="str">
            <v/>
          </cell>
          <cell r="B4993" t="str">
            <v/>
          </cell>
          <cell r="D4993" t="str">
            <v/>
          </cell>
          <cell r="F4993">
            <v>0</v>
          </cell>
          <cell r="G4993">
            <v>0</v>
          </cell>
        </row>
        <row r="4994">
          <cell r="A4994" t="str">
            <v/>
          </cell>
          <cell r="B4994" t="str">
            <v/>
          </cell>
          <cell r="D4994" t="str">
            <v/>
          </cell>
          <cell r="F4994">
            <v>0</v>
          </cell>
          <cell r="G4994">
            <v>0</v>
          </cell>
        </row>
        <row r="4995">
          <cell r="A4995" t="str">
            <v/>
          </cell>
          <cell r="B4995" t="str">
            <v/>
          </cell>
          <cell r="D4995" t="str">
            <v/>
          </cell>
          <cell r="F4995">
            <v>0</v>
          </cell>
          <cell r="G4995">
            <v>0</v>
          </cell>
        </row>
        <row r="4996">
          <cell r="A4996" t="str">
            <v/>
          </cell>
          <cell r="B4996" t="str">
            <v/>
          </cell>
          <cell r="D4996" t="str">
            <v/>
          </cell>
          <cell r="F4996">
            <v>0</v>
          </cell>
          <cell r="G4996">
            <v>0</v>
          </cell>
        </row>
        <row r="4997">
          <cell r="A4997" t="str">
            <v/>
          </cell>
          <cell r="B4997" t="str">
            <v/>
          </cell>
          <cell r="D4997" t="str">
            <v/>
          </cell>
          <cell r="F4997">
            <v>0</v>
          </cell>
          <cell r="G4997">
            <v>0</v>
          </cell>
        </row>
        <row r="4998">
          <cell r="A4998" t="str">
            <v/>
          </cell>
          <cell r="B4998" t="str">
            <v/>
          </cell>
          <cell r="D4998" t="str">
            <v/>
          </cell>
          <cell r="F4998">
            <v>0</v>
          </cell>
          <cell r="G4998">
            <v>0</v>
          </cell>
        </row>
        <row r="4999">
          <cell r="A4999" t="str">
            <v/>
          </cell>
          <cell r="B4999" t="str">
            <v/>
          </cell>
          <cell r="D4999" t="str">
            <v/>
          </cell>
          <cell r="F4999">
            <v>0</v>
          </cell>
          <cell r="G4999">
            <v>0</v>
          </cell>
        </row>
        <row r="5000">
          <cell r="A5000" t="str">
            <v/>
          </cell>
          <cell r="B5000" t="str">
            <v/>
          </cell>
          <cell r="D5000" t="str">
            <v/>
          </cell>
          <cell r="F5000">
            <v>0</v>
          </cell>
          <cell r="G5000">
            <v>0</v>
          </cell>
        </row>
        <row r="5001">
          <cell r="F5001" t="str">
            <v>Total B</v>
          </cell>
          <cell r="G5001">
            <v>0</v>
          </cell>
        </row>
        <row r="5002">
          <cell r="A5002" t="str">
            <v>C - EQUIPOS</v>
          </cell>
        </row>
        <row r="5003">
          <cell r="A5003" t="str">
            <v/>
          </cell>
          <cell r="B5003" t="str">
            <v/>
          </cell>
          <cell r="D5003" t="str">
            <v/>
          </cell>
          <cell r="F5003">
            <v>0</v>
          </cell>
          <cell r="G5003">
            <v>0</v>
          </cell>
        </row>
        <row r="5004">
          <cell r="A5004" t="str">
            <v/>
          </cell>
          <cell r="B5004" t="str">
            <v/>
          </cell>
          <cell r="D5004" t="str">
            <v/>
          </cell>
          <cell r="F5004">
            <v>0</v>
          </cell>
          <cell r="G5004">
            <v>0</v>
          </cell>
        </row>
        <row r="5005">
          <cell r="A5005" t="str">
            <v/>
          </cell>
          <cell r="B5005" t="str">
            <v/>
          </cell>
          <cell r="D5005" t="str">
            <v/>
          </cell>
          <cell r="F5005">
            <v>0</v>
          </cell>
          <cell r="G5005">
            <v>0</v>
          </cell>
        </row>
        <row r="5006">
          <cell r="A5006" t="str">
            <v/>
          </cell>
          <cell r="B5006" t="str">
            <v/>
          </cell>
          <cell r="D5006" t="str">
            <v/>
          </cell>
          <cell r="F5006">
            <v>0</v>
          </cell>
          <cell r="G5006">
            <v>0</v>
          </cell>
        </row>
        <row r="5007">
          <cell r="A5007" t="str">
            <v/>
          </cell>
          <cell r="B5007" t="str">
            <v/>
          </cell>
          <cell r="D5007" t="str">
            <v/>
          </cell>
          <cell r="F5007">
            <v>0</v>
          </cell>
          <cell r="G5007">
            <v>0</v>
          </cell>
        </row>
        <row r="5008">
          <cell r="A5008" t="str">
            <v/>
          </cell>
          <cell r="B5008" t="str">
            <v/>
          </cell>
          <cell r="D5008" t="str">
            <v/>
          </cell>
          <cell r="F5008">
            <v>0</v>
          </cell>
          <cell r="G5008">
            <v>0</v>
          </cell>
        </row>
        <row r="5009">
          <cell r="A5009" t="str">
            <v/>
          </cell>
          <cell r="B5009" t="str">
            <v/>
          </cell>
          <cell r="D5009" t="str">
            <v/>
          </cell>
          <cell r="F5009">
            <v>0</v>
          </cell>
          <cell r="G5009">
            <v>0</v>
          </cell>
        </row>
        <row r="5010">
          <cell r="A5010" t="str">
            <v/>
          </cell>
          <cell r="B5010" t="str">
            <v/>
          </cell>
          <cell r="D5010" t="str">
            <v/>
          </cell>
          <cell r="F5010">
            <v>0</v>
          </cell>
          <cell r="G5010">
            <v>0</v>
          </cell>
        </row>
        <row r="5011">
          <cell r="A5011" t="str">
            <v/>
          </cell>
          <cell r="B5011" t="str">
            <v/>
          </cell>
          <cell r="D5011" t="str">
            <v/>
          </cell>
          <cell r="F5011">
            <v>0</v>
          </cell>
          <cell r="G5011">
            <v>0</v>
          </cell>
        </row>
        <row r="5012">
          <cell r="A5012" t="str">
            <v/>
          </cell>
          <cell r="B5012" t="str">
            <v/>
          </cell>
          <cell r="D5012" t="str">
            <v/>
          </cell>
          <cell r="F5012">
            <v>0</v>
          </cell>
          <cell r="G5012">
            <v>0</v>
          </cell>
        </row>
        <row r="5013">
          <cell r="F5013" t="str">
            <v>Total C</v>
          </cell>
          <cell r="G5013">
            <v>0</v>
          </cell>
        </row>
        <row r="5015">
          <cell r="A5015" t="str">
            <v/>
          </cell>
          <cell r="B5015" t="str">
            <v/>
          </cell>
          <cell r="D5015" t="str">
            <v>COSTO NETO</v>
          </cell>
          <cell r="F5015" t="str">
            <v>Total D=A+B+C</v>
          </cell>
          <cell r="G5015">
            <v>0</v>
          </cell>
        </row>
        <row r="5017">
          <cell r="A5017" t="str">
            <v>ANALISIS DE PRECIOS</v>
          </cell>
        </row>
        <row r="5018">
          <cell r="A5018" t="str">
            <v>COMITENTE:</v>
          </cell>
          <cell r="B5018" t="str">
            <v>INSTITUTO PROVINCIAL DE LA VIVIENDA</v>
          </cell>
        </row>
        <row r="5019">
          <cell r="A5019" t="str">
            <v>CONTRATISTA:</v>
          </cell>
          <cell r="B5019">
            <v>0</v>
          </cell>
        </row>
        <row r="5020">
          <cell r="A5020" t="str">
            <v>OBRA:</v>
          </cell>
          <cell r="B5020">
            <v>0</v>
          </cell>
          <cell r="F5020" t="str">
            <v>PRECIOS A:</v>
          </cell>
          <cell r="G5020">
            <v>0</v>
          </cell>
        </row>
        <row r="5021">
          <cell r="A5021" t="str">
            <v>UBICACIÓN:</v>
          </cell>
          <cell r="B5021">
            <v>0</v>
          </cell>
        </row>
        <row r="5022">
          <cell r="A5022" t="str">
            <v>RUBRO:</v>
          </cell>
          <cell r="C5022">
            <v>0</v>
          </cell>
        </row>
        <row r="5023">
          <cell r="A5023" t="str">
            <v>ITEM:</v>
          </cell>
          <cell r="B5023" t="str">
            <v/>
          </cell>
          <cell r="C5023" t="str">
            <v/>
          </cell>
          <cell r="F5023" t="str">
            <v>UNIDAD:</v>
          </cell>
          <cell r="G5023" t="str">
            <v/>
          </cell>
        </row>
        <row r="5025">
          <cell r="A5025" t="str">
            <v>DATOS REDETERMINACION</v>
          </cell>
          <cell r="C5025" t="str">
            <v>DESIGNACION</v>
          </cell>
          <cell r="D5025" t="str">
            <v>U</v>
          </cell>
          <cell r="E5025" t="str">
            <v>Cantidad</v>
          </cell>
          <cell r="F5025" t="str">
            <v>$ Unitarios</v>
          </cell>
          <cell r="G5025" t="str">
            <v>$ Parcial</v>
          </cell>
        </row>
        <row r="5026">
          <cell r="A5026" t="str">
            <v>CÓDIGO</v>
          </cell>
          <cell r="B5026" t="str">
            <v>DESCRIPCIÓN</v>
          </cell>
        </row>
        <row r="5027">
          <cell r="A5027" t="str">
            <v>A - MATERIALES</v>
          </cell>
        </row>
        <row r="5028">
          <cell r="A5028" t="str">
            <v/>
          </cell>
          <cell r="B5028" t="str">
            <v/>
          </cell>
          <cell r="D5028" t="str">
            <v/>
          </cell>
          <cell r="F5028">
            <v>0</v>
          </cell>
          <cell r="G5028">
            <v>0</v>
          </cell>
        </row>
        <row r="5029">
          <cell r="A5029" t="str">
            <v/>
          </cell>
          <cell r="B5029" t="str">
            <v/>
          </cell>
          <cell r="D5029" t="str">
            <v/>
          </cell>
          <cell r="F5029">
            <v>0</v>
          </cell>
          <cell r="G5029">
            <v>0</v>
          </cell>
        </row>
        <row r="5030">
          <cell r="A5030" t="str">
            <v/>
          </cell>
          <cell r="B5030" t="str">
            <v/>
          </cell>
          <cell r="D5030" t="str">
            <v/>
          </cell>
          <cell r="F5030">
            <v>0</v>
          </cell>
          <cell r="G5030">
            <v>0</v>
          </cell>
        </row>
        <row r="5031">
          <cell r="A5031" t="str">
            <v/>
          </cell>
          <cell r="B5031" t="str">
            <v/>
          </cell>
          <cell r="D5031" t="str">
            <v/>
          </cell>
          <cell r="F5031">
            <v>0</v>
          </cell>
          <cell r="G5031">
            <v>0</v>
          </cell>
        </row>
        <row r="5032">
          <cell r="A5032" t="str">
            <v/>
          </cell>
          <cell r="B5032" t="str">
            <v/>
          </cell>
          <cell r="D5032" t="str">
            <v/>
          </cell>
          <cell r="F5032">
            <v>0</v>
          </cell>
          <cell r="G5032">
            <v>0</v>
          </cell>
        </row>
        <row r="5033">
          <cell r="A5033" t="str">
            <v/>
          </cell>
          <cell r="B5033" t="str">
            <v/>
          </cell>
          <cell r="D5033" t="str">
            <v/>
          </cell>
          <cell r="F5033">
            <v>0</v>
          </cell>
          <cell r="G5033">
            <v>0</v>
          </cell>
        </row>
        <row r="5034">
          <cell r="A5034" t="str">
            <v/>
          </cell>
          <cell r="B5034" t="str">
            <v/>
          </cell>
          <cell r="D5034" t="str">
            <v/>
          </cell>
          <cell r="F5034">
            <v>0</v>
          </cell>
          <cell r="G5034">
            <v>0</v>
          </cell>
        </row>
        <row r="5035">
          <cell r="A5035" t="str">
            <v/>
          </cell>
          <cell r="B5035" t="str">
            <v/>
          </cell>
          <cell r="D5035" t="str">
            <v/>
          </cell>
          <cell r="F5035">
            <v>0</v>
          </cell>
          <cell r="G5035">
            <v>0</v>
          </cell>
        </row>
        <row r="5036">
          <cell r="A5036" t="str">
            <v/>
          </cell>
          <cell r="B5036" t="str">
            <v/>
          </cell>
          <cell r="D5036" t="str">
            <v/>
          </cell>
          <cell r="F5036">
            <v>0</v>
          </cell>
          <cell r="G5036">
            <v>0</v>
          </cell>
        </row>
        <row r="5037">
          <cell r="A5037" t="str">
            <v/>
          </cell>
          <cell r="B5037" t="str">
            <v/>
          </cell>
          <cell r="D5037" t="str">
            <v/>
          </cell>
          <cell r="F5037">
            <v>0</v>
          </cell>
          <cell r="G5037">
            <v>0</v>
          </cell>
        </row>
        <row r="5038">
          <cell r="A5038" t="str">
            <v/>
          </cell>
          <cell r="B5038" t="str">
            <v/>
          </cell>
          <cell r="D5038" t="str">
            <v/>
          </cell>
          <cell r="F5038">
            <v>0</v>
          </cell>
          <cell r="G5038">
            <v>0</v>
          </cell>
        </row>
        <row r="5039">
          <cell r="A5039" t="str">
            <v/>
          </cell>
          <cell r="B5039" t="str">
            <v/>
          </cell>
          <cell r="D5039" t="str">
            <v/>
          </cell>
          <cell r="F5039">
            <v>0</v>
          </cell>
          <cell r="G5039">
            <v>0</v>
          </cell>
        </row>
        <row r="5040">
          <cell r="A5040" t="str">
            <v/>
          </cell>
          <cell r="B5040" t="str">
            <v/>
          </cell>
          <cell r="D5040" t="str">
            <v/>
          </cell>
          <cell r="F5040">
            <v>0</v>
          </cell>
          <cell r="G5040">
            <v>0</v>
          </cell>
        </row>
        <row r="5041">
          <cell r="A5041" t="str">
            <v/>
          </cell>
          <cell r="B5041" t="str">
            <v/>
          </cell>
          <cell r="D5041" t="str">
            <v/>
          </cell>
          <cell r="F5041">
            <v>0</v>
          </cell>
          <cell r="G5041">
            <v>0</v>
          </cell>
        </row>
        <row r="5042">
          <cell r="A5042" t="str">
            <v/>
          </cell>
          <cell r="B5042" t="str">
            <v/>
          </cell>
          <cell r="D5042" t="str">
            <v/>
          </cell>
          <cell r="F5042">
            <v>0</v>
          </cell>
          <cell r="G5042">
            <v>0</v>
          </cell>
        </row>
        <row r="5043">
          <cell r="A5043" t="str">
            <v/>
          </cell>
          <cell r="B5043" t="str">
            <v/>
          </cell>
          <cell r="D5043" t="str">
            <v/>
          </cell>
          <cell r="F5043">
            <v>0</v>
          </cell>
          <cell r="G5043">
            <v>0</v>
          </cell>
        </row>
        <row r="5044">
          <cell r="A5044" t="str">
            <v/>
          </cell>
          <cell r="B5044" t="str">
            <v/>
          </cell>
          <cell r="D5044" t="str">
            <v/>
          </cell>
          <cell r="F5044">
            <v>0</v>
          </cell>
          <cell r="G5044">
            <v>0</v>
          </cell>
        </row>
        <row r="5045">
          <cell r="A5045" t="str">
            <v/>
          </cell>
          <cell r="B5045" t="str">
            <v/>
          </cell>
          <cell r="D5045" t="str">
            <v/>
          </cell>
          <cell r="F5045">
            <v>0</v>
          </cell>
          <cell r="G5045">
            <v>0</v>
          </cell>
        </row>
        <row r="5046">
          <cell r="A5046" t="str">
            <v/>
          </cell>
          <cell r="B5046" t="str">
            <v/>
          </cell>
          <cell r="D5046" t="str">
            <v/>
          </cell>
          <cell r="F5046">
            <v>0</v>
          </cell>
          <cell r="G5046">
            <v>0</v>
          </cell>
        </row>
        <row r="5047">
          <cell r="A5047" t="str">
            <v/>
          </cell>
          <cell r="B5047" t="str">
            <v/>
          </cell>
          <cell r="D5047" t="str">
            <v/>
          </cell>
          <cell r="F5047">
            <v>0</v>
          </cell>
          <cell r="G5047">
            <v>0</v>
          </cell>
        </row>
        <row r="5048">
          <cell r="F5048" t="str">
            <v>Total A</v>
          </cell>
          <cell r="G5048">
            <v>0</v>
          </cell>
        </row>
        <row r="5049">
          <cell r="A5049" t="str">
            <v>B - MANO DE OBRA</v>
          </cell>
        </row>
        <row r="5050">
          <cell r="A5050" t="str">
            <v/>
          </cell>
          <cell r="B5050" t="str">
            <v/>
          </cell>
          <cell r="D5050" t="str">
            <v/>
          </cell>
          <cell r="F5050">
            <v>0</v>
          </cell>
          <cell r="G5050">
            <v>0</v>
          </cell>
        </row>
        <row r="5051">
          <cell r="A5051" t="str">
            <v/>
          </cell>
          <cell r="B5051" t="str">
            <v/>
          </cell>
          <cell r="D5051" t="str">
            <v/>
          </cell>
          <cell r="F5051">
            <v>0</v>
          </cell>
          <cell r="G5051">
            <v>0</v>
          </cell>
        </row>
        <row r="5052">
          <cell r="A5052" t="str">
            <v/>
          </cell>
          <cell r="B5052" t="str">
            <v/>
          </cell>
          <cell r="D5052" t="str">
            <v/>
          </cell>
          <cell r="F5052">
            <v>0</v>
          </cell>
          <cell r="G5052">
            <v>0</v>
          </cell>
        </row>
        <row r="5053">
          <cell r="A5053" t="str">
            <v/>
          </cell>
          <cell r="B5053" t="str">
            <v/>
          </cell>
          <cell r="D5053" t="str">
            <v/>
          </cell>
          <cell r="F5053">
            <v>0</v>
          </cell>
          <cell r="G5053">
            <v>0</v>
          </cell>
        </row>
        <row r="5054">
          <cell r="A5054" t="str">
            <v/>
          </cell>
          <cell r="B5054" t="str">
            <v/>
          </cell>
          <cell r="D5054" t="str">
            <v/>
          </cell>
          <cell r="F5054">
            <v>0</v>
          </cell>
          <cell r="G5054">
            <v>0</v>
          </cell>
        </row>
        <row r="5055">
          <cell r="A5055" t="str">
            <v/>
          </cell>
          <cell r="B5055" t="str">
            <v/>
          </cell>
          <cell r="D5055" t="str">
            <v/>
          </cell>
          <cell r="F5055">
            <v>0</v>
          </cell>
          <cell r="G5055">
            <v>0</v>
          </cell>
        </row>
        <row r="5056">
          <cell r="A5056" t="str">
            <v/>
          </cell>
          <cell r="B5056" t="str">
            <v/>
          </cell>
          <cell r="D5056" t="str">
            <v/>
          </cell>
          <cell r="F5056">
            <v>0</v>
          </cell>
          <cell r="G5056">
            <v>0</v>
          </cell>
        </row>
        <row r="5057">
          <cell r="A5057" t="str">
            <v/>
          </cell>
          <cell r="B5057" t="str">
            <v/>
          </cell>
          <cell r="D5057" t="str">
            <v/>
          </cell>
          <cell r="F5057">
            <v>0</v>
          </cell>
          <cell r="G5057">
            <v>0</v>
          </cell>
        </row>
        <row r="5058">
          <cell r="F5058" t="str">
            <v>Total B</v>
          </cell>
          <cell r="G5058">
            <v>0</v>
          </cell>
        </row>
        <row r="5059">
          <cell r="A5059" t="str">
            <v>C - EQUIPOS</v>
          </cell>
        </row>
        <row r="5060">
          <cell r="A5060" t="str">
            <v/>
          </cell>
          <cell r="B5060" t="str">
            <v/>
          </cell>
          <cell r="D5060" t="str">
            <v/>
          </cell>
          <cell r="F5060">
            <v>0</v>
          </cell>
          <cell r="G5060">
            <v>0</v>
          </cell>
        </row>
        <row r="5061">
          <cell r="A5061" t="str">
            <v/>
          </cell>
          <cell r="B5061" t="str">
            <v/>
          </cell>
          <cell r="D5061" t="str">
            <v/>
          </cell>
          <cell r="F5061">
            <v>0</v>
          </cell>
          <cell r="G5061">
            <v>0</v>
          </cell>
        </row>
        <row r="5062">
          <cell r="A5062" t="str">
            <v/>
          </cell>
          <cell r="B5062" t="str">
            <v/>
          </cell>
          <cell r="D5062" t="str">
            <v/>
          </cell>
          <cell r="F5062">
            <v>0</v>
          </cell>
          <cell r="G5062">
            <v>0</v>
          </cell>
        </row>
        <row r="5063">
          <cell r="A5063" t="str">
            <v/>
          </cell>
          <cell r="B5063" t="str">
            <v/>
          </cell>
          <cell r="D5063" t="str">
            <v/>
          </cell>
          <cell r="F5063">
            <v>0</v>
          </cell>
          <cell r="G5063">
            <v>0</v>
          </cell>
        </row>
        <row r="5064">
          <cell r="A5064" t="str">
            <v/>
          </cell>
          <cell r="B5064" t="str">
            <v/>
          </cell>
          <cell r="D5064" t="str">
            <v/>
          </cell>
          <cell r="F5064">
            <v>0</v>
          </cell>
          <cell r="G5064">
            <v>0</v>
          </cell>
        </row>
        <row r="5065">
          <cell r="A5065" t="str">
            <v/>
          </cell>
          <cell r="B5065" t="str">
            <v/>
          </cell>
          <cell r="D5065" t="str">
            <v/>
          </cell>
          <cell r="F5065">
            <v>0</v>
          </cell>
          <cell r="G5065">
            <v>0</v>
          </cell>
        </row>
        <row r="5066">
          <cell r="A5066" t="str">
            <v/>
          </cell>
          <cell r="B5066" t="str">
            <v/>
          </cell>
          <cell r="D5066" t="str">
            <v/>
          </cell>
          <cell r="F5066">
            <v>0</v>
          </cell>
          <cell r="G5066">
            <v>0</v>
          </cell>
        </row>
        <row r="5067">
          <cell r="A5067" t="str">
            <v/>
          </cell>
          <cell r="B5067" t="str">
            <v/>
          </cell>
          <cell r="D5067" t="str">
            <v/>
          </cell>
          <cell r="F5067">
            <v>0</v>
          </cell>
          <cell r="G5067">
            <v>0</v>
          </cell>
        </row>
        <row r="5068">
          <cell r="A5068" t="str">
            <v/>
          </cell>
          <cell r="B5068" t="str">
            <v/>
          </cell>
          <cell r="D5068" t="str">
            <v/>
          </cell>
          <cell r="F5068">
            <v>0</v>
          </cell>
          <cell r="G5068">
            <v>0</v>
          </cell>
        </row>
        <row r="5069">
          <cell r="A5069" t="str">
            <v/>
          </cell>
          <cell r="B5069" t="str">
            <v/>
          </cell>
          <cell r="D5069" t="str">
            <v/>
          </cell>
          <cell r="F5069">
            <v>0</v>
          </cell>
          <cell r="G5069">
            <v>0</v>
          </cell>
        </row>
        <row r="5070">
          <cell r="F5070" t="str">
            <v>Total C</v>
          </cell>
          <cell r="G5070">
            <v>0</v>
          </cell>
        </row>
        <row r="5072">
          <cell r="A5072" t="str">
            <v/>
          </cell>
          <cell r="B5072" t="str">
            <v/>
          </cell>
          <cell r="D5072" t="str">
            <v>COSTO NETO</v>
          </cell>
          <cell r="F5072" t="str">
            <v>Total D=A+B+C</v>
          </cell>
          <cell r="G5072">
            <v>0</v>
          </cell>
        </row>
        <row r="5074">
          <cell r="A5074" t="str">
            <v>ANALISIS DE PRECIOS</v>
          </cell>
        </row>
        <row r="5075">
          <cell r="A5075" t="str">
            <v>COMITENTE:</v>
          </cell>
          <cell r="B5075" t="str">
            <v>INSTITUTO PROVINCIAL DE LA VIVIENDA</v>
          </cell>
        </row>
        <row r="5076">
          <cell r="A5076" t="str">
            <v>CONTRATISTA:</v>
          </cell>
          <cell r="B5076">
            <v>0</v>
          </cell>
        </row>
        <row r="5077">
          <cell r="A5077" t="str">
            <v>OBRA:</v>
          </cell>
          <cell r="B5077">
            <v>0</v>
          </cell>
          <cell r="F5077" t="str">
            <v>PRECIOS A:</v>
          </cell>
          <cell r="G5077">
            <v>0</v>
          </cell>
        </row>
        <row r="5078">
          <cell r="A5078" t="str">
            <v>UBICACIÓN:</v>
          </cell>
          <cell r="B5078">
            <v>0</v>
          </cell>
        </row>
        <row r="5079">
          <cell r="A5079" t="str">
            <v>RUBRO:</v>
          </cell>
          <cell r="C5079">
            <v>0</v>
          </cell>
        </row>
        <row r="5080">
          <cell r="A5080" t="str">
            <v>ITEM:</v>
          </cell>
          <cell r="B5080" t="str">
            <v/>
          </cell>
          <cell r="C5080" t="str">
            <v/>
          </cell>
          <cell r="F5080" t="str">
            <v>UNIDAD:</v>
          </cell>
          <cell r="G5080" t="str">
            <v/>
          </cell>
        </row>
        <row r="5082">
          <cell r="A5082" t="str">
            <v>DATOS REDETERMINACION</v>
          </cell>
          <cell r="C5082" t="str">
            <v>DESIGNACION</v>
          </cell>
          <cell r="D5082" t="str">
            <v>U</v>
          </cell>
          <cell r="E5082" t="str">
            <v>Cantidad</v>
          </cell>
          <cell r="F5082" t="str">
            <v>$ Unitarios</v>
          </cell>
          <cell r="G5082" t="str">
            <v>$ Parcial</v>
          </cell>
        </row>
        <row r="5083">
          <cell r="A5083" t="str">
            <v>CÓDIGO</v>
          </cell>
          <cell r="B5083" t="str">
            <v>DESCRIPCIÓN</v>
          </cell>
        </row>
        <row r="5084">
          <cell r="A5084" t="str">
            <v>A - MATERIALES</v>
          </cell>
        </row>
        <row r="5085">
          <cell r="A5085" t="str">
            <v/>
          </cell>
          <cell r="B5085" t="str">
            <v/>
          </cell>
          <cell r="D5085" t="str">
            <v/>
          </cell>
          <cell r="F5085">
            <v>0</v>
          </cell>
          <cell r="G5085">
            <v>0</v>
          </cell>
        </row>
        <row r="5086">
          <cell r="A5086" t="str">
            <v/>
          </cell>
          <cell r="B5086" t="str">
            <v/>
          </cell>
          <cell r="D5086" t="str">
            <v/>
          </cell>
          <cell r="F5086">
            <v>0</v>
          </cell>
          <cell r="G5086">
            <v>0</v>
          </cell>
        </row>
        <row r="5087">
          <cell r="A5087" t="str">
            <v/>
          </cell>
          <cell r="B5087" t="str">
            <v/>
          </cell>
          <cell r="D5087" t="str">
            <v/>
          </cell>
          <cell r="F5087">
            <v>0</v>
          </cell>
          <cell r="G5087">
            <v>0</v>
          </cell>
        </row>
        <row r="5088">
          <cell r="A5088" t="str">
            <v/>
          </cell>
          <cell r="B5088" t="str">
            <v/>
          </cell>
          <cell r="D5088" t="str">
            <v/>
          </cell>
          <cell r="F5088">
            <v>0</v>
          </cell>
          <cell r="G5088">
            <v>0</v>
          </cell>
        </row>
        <row r="5089">
          <cell r="A5089" t="str">
            <v/>
          </cell>
          <cell r="B5089" t="str">
            <v/>
          </cell>
          <cell r="D5089" t="str">
            <v/>
          </cell>
          <cell r="F5089">
            <v>0</v>
          </cell>
          <cell r="G5089">
            <v>0</v>
          </cell>
        </row>
        <row r="5090">
          <cell r="A5090" t="str">
            <v/>
          </cell>
          <cell r="B5090" t="str">
            <v/>
          </cell>
          <cell r="D5090" t="str">
            <v/>
          </cell>
          <cell r="F5090">
            <v>0</v>
          </cell>
          <cell r="G5090">
            <v>0</v>
          </cell>
        </row>
        <row r="5091">
          <cell r="A5091" t="str">
            <v/>
          </cell>
          <cell r="B5091" t="str">
            <v/>
          </cell>
          <cell r="D5091" t="str">
            <v/>
          </cell>
          <cell r="F5091">
            <v>0</v>
          </cell>
          <cell r="G5091">
            <v>0</v>
          </cell>
        </row>
        <row r="5092">
          <cell r="A5092" t="str">
            <v/>
          </cell>
          <cell r="B5092" t="str">
            <v/>
          </cell>
          <cell r="D5092" t="str">
            <v/>
          </cell>
          <cell r="F5092">
            <v>0</v>
          </cell>
          <cell r="G5092">
            <v>0</v>
          </cell>
        </row>
        <row r="5093">
          <cell r="A5093" t="str">
            <v/>
          </cell>
          <cell r="B5093" t="str">
            <v/>
          </cell>
          <cell r="D5093" t="str">
            <v/>
          </cell>
          <cell r="F5093">
            <v>0</v>
          </cell>
          <cell r="G5093">
            <v>0</v>
          </cell>
        </row>
        <row r="5094">
          <cell r="A5094" t="str">
            <v/>
          </cell>
          <cell r="B5094" t="str">
            <v/>
          </cell>
          <cell r="D5094" t="str">
            <v/>
          </cell>
          <cell r="F5094">
            <v>0</v>
          </cell>
          <cell r="G5094">
            <v>0</v>
          </cell>
        </row>
        <row r="5095">
          <cell r="A5095" t="str">
            <v/>
          </cell>
          <cell r="B5095" t="str">
            <v/>
          </cell>
          <cell r="D5095" t="str">
            <v/>
          </cell>
          <cell r="F5095">
            <v>0</v>
          </cell>
          <cell r="G5095">
            <v>0</v>
          </cell>
        </row>
        <row r="5096">
          <cell r="A5096" t="str">
            <v/>
          </cell>
          <cell r="B5096" t="str">
            <v/>
          </cell>
          <cell r="D5096" t="str">
            <v/>
          </cell>
          <cell r="F5096">
            <v>0</v>
          </cell>
          <cell r="G5096">
            <v>0</v>
          </cell>
        </row>
        <row r="5097">
          <cell r="A5097" t="str">
            <v/>
          </cell>
          <cell r="B5097" t="str">
            <v/>
          </cell>
          <cell r="D5097" t="str">
            <v/>
          </cell>
          <cell r="F5097">
            <v>0</v>
          </cell>
          <cell r="G5097">
            <v>0</v>
          </cell>
        </row>
        <row r="5098">
          <cell r="A5098" t="str">
            <v/>
          </cell>
          <cell r="B5098" t="str">
            <v/>
          </cell>
          <cell r="D5098" t="str">
            <v/>
          </cell>
          <cell r="F5098">
            <v>0</v>
          </cell>
          <cell r="G5098">
            <v>0</v>
          </cell>
        </row>
        <row r="5099">
          <cell r="A5099" t="str">
            <v/>
          </cell>
          <cell r="B5099" t="str">
            <v/>
          </cell>
          <cell r="D5099" t="str">
            <v/>
          </cell>
          <cell r="F5099">
            <v>0</v>
          </cell>
          <cell r="G5099">
            <v>0</v>
          </cell>
        </row>
        <row r="5100">
          <cell r="A5100" t="str">
            <v/>
          </cell>
          <cell r="B5100" t="str">
            <v/>
          </cell>
          <cell r="D5100" t="str">
            <v/>
          </cell>
          <cell r="F5100">
            <v>0</v>
          </cell>
          <cell r="G5100">
            <v>0</v>
          </cell>
        </row>
        <row r="5101">
          <cell r="A5101" t="str">
            <v/>
          </cell>
          <cell r="B5101" t="str">
            <v/>
          </cell>
          <cell r="D5101" t="str">
            <v/>
          </cell>
          <cell r="F5101">
            <v>0</v>
          </cell>
          <cell r="G5101">
            <v>0</v>
          </cell>
        </row>
        <row r="5102">
          <cell r="A5102" t="str">
            <v/>
          </cell>
          <cell r="B5102" t="str">
            <v/>
          </cell>
          <cell r="D5102" t="str">
            <v/>
          </cell>
          <cell r="F5102">
            <v>0</v>
          </cell>
          <cell r="G5102">
            <v>0</v>
          </cell>
        </row>
        <row r="5103">
          <cell r="A5103" t="str">
            <v/>
          </cell>
          <cell r="B5103" t="str">
            <v/>
          </cell>
          <cell r="D5103" t="str">
            <v/>
          </cell>
          <cell r="F5103">
            <v>0</v>
          </cell>
          <cell r="G5103">
            <v>0</v>
          </cell>
        </row>
        <row r="5104">
          <cell r="A5104" t="str">
            <v/>
          </cell>
          <cell r="B5104" t="str">
            <v/>
          </cell>
          <cell r="D5104" t="str">
            <v/>
          </cell>
          <cell r="F5104">
            <v>0</v>
          </cell>
          <cell r="G5104">
            <v>0</v>
          </cell>
        </row>
        <row r="5105">
          <cell r="F5105" t="str">
            <v>Total A</v>
          </cell>
          <cell r="G5105">
            <v>0</v>
          </cell>
        </row>
        <row r="5106">
          <cell r="A5106" t="str">
            <v>B - MANO DE OBRA</v>
          </cell>
        </row>
        <row r="5107">
          <cell r="A5107" t="str">
            <v/>
          </cell>
          <cell r="B5107" t="str">
            <v/>
          </cell>
          <cell r="D5107" t="str">
            <v/>
          </cell>
          <cell r="F5107">
            <v>0</v>
          </cell>
          <cell r="G5107">
            <v>0</v>
          </cell>
        </row>
        <row r="5108">
          <cell r="A5108" t="str">
            <v/>
          </cell>
          <cell r="B5108" t="str">
            <v/>
          </cell>
          <cell r="D5108" t="str">
            <v/>
          </cell>
          <cell r="F5108">
            <v>0</v>
          </cell>
          <cell r="G5108">
            <v>0</v>
          </cell>
        </row>
        <row r="5109">
          <cell r="A5109" t="str">
            <v/>
          </cell>
          <cell r="B5109" t="str">
            <v/>
          </cell>
          <cell r="D5109" t="str">
            <v/>
          </cell>
          <cell r="F5109">
            <v>0</v>
          </cell>
          <cell r="G5109">
            <v>0</v>
          </cell>
        </row>
        <row r="5110">
          <cell r="A5110" t="str">
            <v/>
          </cell>
          <cell r="B5110" t="str">
            <v/>
          </cell>
          <cell r="D5110" t="str">
            <v/>
          </cell>
          <cell r="F5110">
            <v>0</v>
          </cell>
          <cell r="G5110">
            <v>0</v>
          </cell>
        </row>
        <row r="5111">
          <cell r="A5111" t="str">
            <v/>
          </cell>
          <cell r="B5111" t="str">
            <v/>
          </cell>
          <cell r="D5111" t="str">
            <v/>
          </cell>
          <cell r="F5111">
            <v>0</v>
          </cell>
          <cell r="G5111">
            <v>0</v>
          </cell>
        </row>
        <row r="5112">
          <cell r="A5112" t="str">
            <v/>
          </cell>
          <cell r="B5112" t="str">
            <v/>
          </cell>
          <cell r="D5112" t="str">
            <v/>
          </cell>
          <cell r="F5112">
            <v>0</v>
          </cell>
          <cell r="G5112">
            <v>0</v>
          </cell>
        </row>
        <row r="5113">
          <cell r="A5113" t="str">
            <v/>
          </cell>
          <cell r="B5113" t="str">
            <v/>
          </cell>
          <cell r="D5113" t="str">
            <v/>
          </cell>
          <cell r="F5113">
            <v>0</v>
          </cell>
          <cell r="G5113">
            <v>0</v>
          </cell>
        </row>
        <row r="5114">
          <cell r="A5114" t="str">
            <v/>
          </cell>
          <cell r="B5114" t="str">
            <v/>
          </cell>
          <cell r="D5114" t="str">
            <v/>
          </cell>
          <cell r="F5114">
            <v>0</v>
          </cell>
          <cell r="G5114">
            <v>0</v>
          </cell>
        </row>
        <row r="5115">
          <cell r="F5115" t="str">
            <v>Total B</v>
          </cell>
          <cell r="G5115">
            <v>0</v>
          </cell>
        </row>
        <row r="5116">
          <cell r="A5116" t="str">
            <v>C - EQUIPOS</v>
          </cell>
        </row>
        <row r="5117">
          <cell r="A5117" t="str">
            <v/>
          </cell>
          <cell r="B5117" t="str">
            <v/>
          </cell>
          <cell r="D5117" t="str">
            <v/>
          </cell>
          <cell r="F5117">
            <v>0</v>
          </cell>
          <cell r="G5117">
            <v>0</v>
          </cell>
        </row>
        <row r="5118">
          <cell r="A5118" t="str">
            <v/>
          </cell>
          <cell r="B5118" t="str">
            <v/>
          </cell>
          <cell r="D5118" t="str">
            <v/>
          </cell>
          <cell r="F5118">
            <v>0</v>
          </cell>
          <cell r="G5118">
            <v>0</v>
          </cell>
        </row>
        <row r="5119">
          <cell r="A5119" t="str">
            <v/>
          </cell>
          <cell r="B5119" t="str">
            <v/>
          </cell>
          <cell r="D5119" t="str">
            <v/>
          </cell>
          <cell r="F5119">
            <v>0</v>
          </cell>
          <cell r="G5119">
            <v>0</v>
          </cell>
        </row>
        <row r="5120">
          <cell r="A5120" t="str">
            <v/>
          </cell>
          <cell r="B5120" t="str">
            <v/>
          </cell>
          <cell r="D5120" t="str">
            <v/>
          </cell>
          <cell r="F5120">
            <v>0</v>
          </cell>
          <cell r="G5120">
            <v>0</v>
          </cell>
        </row>
        <row r="5121">
          <cell r="A5121" t="str">
            <v/>
          </cell>
          <cell r="B5121" t="str">
            <v/>
          </cell>
          <cell r="D5121" t="str">
            <v/>
          </cell>
          <cell r="F5121">
            <v>0</v>
          </cell>
          <cell r="G5121">
            <v>0</v>
          </cell>
        </row>
        <row r="5122">
          <cell r="A5122" t="str">
            <v/>
          </cell>
          <cell r="B5122" t="str">
            <v/>
          </cell>
          <cell r="D5122" t="str">
            <v/>
          </cell>
          <cell r="F5122">
            <v>0</v>
          </cell>
          <cell r="G5122">
            <v>0</v>
          </cell>
        </row>
        <row r="5123">
          <cell r="A5123" t="str">
            <v/>
          </cell>
          <cell r="B5123" t="str">
            <v/>
          </cell>
          <cell r="D5123" t="str">
            <v/>
          </cell>
          <cell r="F5123">
            <v>0</v>
          </cell>
          <cell r="G5123">
            <v>0</v>
          </cell>
        </row>
        <row r="5124">
          <cell r="A5124" t="str">
            <v/>
          </cell>
          <cell r="B5124" t="str">
            <v/>
          </cell>
          <cell r="D5124" t="str">
            <v/>
          </cell>
          <cell r="F5124">
            <v>0</v>
          </cell>
          <cell r="G5124">
            <v>0</v>
          </cell>
        </row>
        <row r="5125">
          <cell r="A5125" t="str">
            <v/>
          </cell>
          <cell r="B5125" t="str">
            <v/>
          </cell>
          <cell r="D5125" t="str">
            <v/>
          </cell>
          <cell r="F5125">
            <v>0</v>
          </cell>
          <cell r="G5125">
            <v>0</v>
          </cell>
        </row>
        <row r="5126">
          <cell r="A5126" t="str">
            <v/>
          </cell>
          <cell r="B5126" t="str">
            <v/>
          </cell>
          <cell r="D5126" t="str">
            <v/>
          </cell>
          <cell r="F5126">
            <v>0</v>
          </cell>
          <cell r="G5126">
            <v>0</v>
          </cell>
        </row>
        <row r="5127">
          <cell r="F5127" t="str">
            <v>Total C</v>
          </cell>
          <cell r="G5127">
            <v>0</v>
          </cell>
        </row>
        <row r="5129">
          <cell r="A5129" t="str">
            <v/>
          </cell>
          <cell r="B5129" t="str">
            <v/>
          </cell>
          <cell r="D5129" t="str">
            <v>COSTO NETO</v>
          </cell>
          <cell r="F5129" t="str">
            <v>Total D=A+B+C</v>
          </cell>
          <cell r="G5129">
            <v>0</v>
          </cell>
        </row>
      </sheetData>
      <sheetData sheetId="7"/>
      <sheetData sheetId="8"/>
      <sheetData sheetId="9"/>
      <sheetData sheetId="10"/>
      <sheetData sheetId="11"/>
      <sheetData sheetId="12"/>
      <sheetData sheetId="13">
        <row r="1">
          <cell r="B1" t="str">
            <v>III</v>
          </cell>
          <cell r="C1" t="str">
            <v>OBRAS DE VIVIENDA</v>
          </cell>
        </row>
        <row r="3">
          <cell r="A3">
            <v>1</v>
          </cell>
          <cell r="B3" t="str">
            <v>III-0001</v>
          </cell>
          <cell r="C3" t="str">
            <v>TRABAJOS PRELIMINARES</v>
          </cell>
        </row>
        <row r="4">
          <cell r="A4">
            <v>1</v>
          </cell>
          <cell r="B4" t="str">
            <v>III-0001.0001</v>
          </cell>
          <cell r="C4" t="str">
            <v>Movilización de obra</v>
          </cell>
          <cell r="D4" t="str">
            <v>gl</v>
          </cell>
        </row>
        <row r="5">
          <cell r="A5">
            <v>2</v>
          </cell>
          <cell r="B5" t="str">
            <v>III-0001.0002</v>
          </cell>
          <cell r="C5" t="str">
            <v>Obrador</v>
          </cell>
          <cell r="D5" t="str">
            <v>gl</v>
          </cell>
        </row>
        <row r="6">
          <cell r="A6">
            <v>3</v>
          </cell>
          <cell r="B6" t="str">
            <v>III-0001.0003</v>
          </cell>
          <cell r="C6" t="str">
            <v>Cartel de obra</v>
          </cell>
          <cell r="D6" t="str">
            <v>gl</v>
          </cell>
        </row>
        <row r="7">
          <cell r="A7">
            <v>4</v>
          </cell>
          <cell r="B7" t="str">
            <v>III-0001.0004</v>
          </cell>
          <cell r="C7" t="str">
            <v>Limpieza de terreno</v>
          </cell>
          <cell r="D7" t="str">
            <v>m2</v>
          </cell>
        </row>
        <row r="8">
          <cell r="A8">
            <v>5</v>
          </cell>
          <cell r="B8" t="str">
            <v>III-0001.0005</v>
          </cell>
          <cell r="C8" t="str">
            <v>Erradicación de árboles</v>
          </cell>
          <cell r="D8" t="str">
            <v>gl</v>
          </cell>
        </row>
        <row r="9">
          <cell r="A9">
            <v>6</v>
          </cell>
          <cell r="B9" t="str">
            <v>III-0001.0006</v>
          </cell>
          <cell r="C9" t="str">
            <v>Demoliciones incluido retiro de material</v>
          </cell>
          <cell r="D9" t="str">
            <v>gl</v>
          </cell>
        </row>
        <row r="10">
          <cell r="A10">
            <v>7</v>
          </cell>
          <cell r="B10" t="str">
            <v>III-0001.0007</v>
          </cell>
          <cell r="C10" t="str">
            <v>Replanteo</v>
          </cell>
          <cell r="D10" t="str">
            <v>gl</v>
          </cell>
        </row>
        <row r="11">
          <cell r="A11">
            <v>8</v>
          </cell>
          <cell r="B11" t="str">
            <v>III-0001.0008</v>
          </cell>
          <cell r="C11" t="str">
            <v>Preparación de terreno y replanteo</v>
          </cell>
          <cell r="D11" t="str">
            <v>gl</v>
          </cell>
        </row>
        <row r="13">
          <cell r="A13" t="str">
            <v>0002</v>
          </cell>
          <cell r="B13" t="str">
            <v>III-0002</v>
          </cell>
          <cell r="C13" t="str">
            <v>MOVIMIENTOS DE SUELOS</v>
          </cell>
        </row>
        <row r="14">
          <cell r="A14" t="str">
            <v>0001</v>
          </cell>
          <cell r="B14" t="str">
            <v>III-0002.0001</v>
          </cell>
          <cell r="C14" t="str">
            <v>Relleno y compactación</v>
          </cell>
          <cell r="D14" t="str">
            <v>m3</v>
          </cell>
        </row>
        <row r="15">
          <cell r="A15" t="str">
            <v>0002</v>
          </cell>
          <cell r="B15" t="str">
            <v>III-0002.0002</v>
          </cell>
          <cell r="C15" t="str">
            <v>Excavación para subsuelo</v>
          </cell>
          <cell r="D15" t="str">
            <v>m3</v>
          </cell>
        </row>
        <row r="16">
          <cell r="A16" t="str">
            <v>0003</v>
          </cell>
          <cell r="B16" t="str">
            <v>III-0002.0003</v>
          </cell>
          <cell r="C16" t="str">
            <v>Excavación para fundaciones</v>
          </cell>
          <cell r="D16" t="str">
            <v>m3</v>
          </cell>
        </row>
        <row r="19">
          <cell r="A19" t="str">
            <v>0003</v>
          </cell>
          <cell r="B19" t="str">
            <v>III-0003</v>
          </cell>
          <cell r="C19" t="str">
            <v>HORMIGON SIMPLE</v>
          </cell>
        </row>
        <row r="20">
          <cell r="A20" t="str">
            <v>0001</v>
          </cell>
          <cell r="B20" t="str">
            <v>III-0003.0001</v>
          </cell>
          <cell r="C20" t="str">
            <v>Hormigón de limpieza - e=5cm</v>
          </cell>
          <cell r="D20" t="str">
            <v>m2</v>
          </cell>
        </row>
        <row r="21">
          <cell r="A21" t="str">
            <v>0002</v>
          </cell>
          <cell r="B21" t="str">
            <v>III-0003.0002</v>
          </cell>
          <cell r="C21" t="str">
            <v>Hormigón de limpieza e=5cm - incluye aislación c/ salitre</v>
          </cell>
          <cell r="D21" t="str">
            <v>m2</v>
          </cell>
        </row>
        <row r="22">
          <cell r="A22" t="str">
            <v>0003</v>
          </cell>
          <cell r="B22" t="str">
            <v>III-0003.0003</v>
          </cell>
          <cell r="C22" t="str">
            <v>Hormigón ciclopeo para cimientos</v>
          </cell>
          <cell r="D22" t="str">
            <v>m3</v>
          </cell>
        </row>
        <row r="23">
          <cell r="A23" t="str">
            <v>0004</v>
          </cell>
          <cell r="B23" t="str">
            <v>III-0003.0004</v>
          </cell>
          <cell r="C23" t="str">
            <v>Contrapiso</v>
          </cell>
          <cell r="D23" t="str">
            <v>m2</v>
          </cell>
        </row>
        <row r="24">
          <cell r="A24" t="str">
            <v>0005</v>
          </cell>
          <cell r="B24" t="str">
            <v>III-0003.0005</v>
          </cell>
          <cell r="C24" t="str">
            <v>Contrapiso armado</v>
          </cell>
          <cell r="D24" t="str">
            <v>m2</v>
          </cell>
        </row>
        <row r="25">
          <cell r="A25" t="str">
            <v>0006</v>
          </cell>
          <cell r="B25" t="str">
            <v>III-0003.0006</v>
          </cell>
          <cell r="C25" t="str">
            <v>Bases de hormigón simple</v>
          </cell>
          <cell r="D25" t="str">
            <v>m3</v>
          </cell>
        </row>
        <row r="26">
          <cell r="A26" t="str">
            <v>0007</v>
          </cell>
          <cell r="B26" t="str">
            <v>III-0003.0007</v>
          </cell>
        </row>
        <row r="27">
          <cell r="A27" t="str">
            <v>0008</v>
          </cell>
          <cell r="B27" t="str">
            <v>III-0003.0008</v>
          </cell>
        </row>
        <row r="28">
          <cell r="A28" t="str">
            <v>0009</v>
          </cell>
          <cell r="B28" t="str">
            <v>III-0003.0009</v>
          </cell>
        </row>
        <row r="31">
          <cell r="A31" t="str">
            <v>0004</v>
          </cell>
          <cell r="B31" t="str">
            <v>III-0004</v>
          </cell>
          <cell r="C31" t="str">
            <v>HORMIGON ARMADO</v>
          </cell>
        </row>
        <row r="32">
          <cell r="A32" t="str">
            <v>0001</v>
          </cell>
          <cell r="B32" t="str">
            <v>III-0004.0001</v>
          </cell>
          <cell r="C32" t="str">
            <v>Bases</v>
          </cell>
          <cell r="D32" t="str">
            <v>m3</v>
          </cell>
        </row>
        <row r="33">
          <cell r="A33" t="str">
            <v>0002</v>
          </cell>
          <cell r="B33" t="str">
            <v>III-0004.0002</v>
          </cell>
          <cell r="C33" t="str">
            <v>Platea de fundación</v>
          </cell>
          <cell r="D33" t="str">
            <v>m3</v>
          </cell>
        </row>
        <row r="34">
          <cell r="A34" t="str">
            <v>0003</v>
          </cell>
          <cell r="B34" t="str">
            <v>III-0004.0003</v>
          </cell>
          <cell r="C34" t="str">
            <v>Vigas de arriostramiento</v>
          </cell>
          <cell r="D34" t="str">
            <v>m3</v>
          </cell>
        </row>
        <row r="35">
          <cell r="A35" t="str">
            <v>0004</v>
          </cell>
          <cell r="B35" t="str">
            <v>III-0004.0004</v>
          </cell>
          <cell r="C35" t="str">
            <v>Vigas de fundación</v>
          </cell>
          <cell r="D35" t="str">
            <v>m3</v>
          </cell>
        </row>
        <row r="36">
          <cell r="A36" t="str">
            <v>0005</v>
          </cell>
          <cell r="B36" t="str">
            <v>III-0004.0005</v>
          </cell>
          <cell r="C36" t="str">
            <v>Vigas de encadenado</v>
          </cell>
          <cell r="D36" t="str">
            <v>m3</v>
          </cell>
        </row>
        <row r="37">
          <cell r="A37" t="str">
            <v>0006</v>
          </cell>
          <cell r="B37" t="str">
            <v>III-0004.0006</v>
          </cell>
          <cell r="C37" t="str">
            <v>Zapatas corridas</v>
          </cell>
        </row>
        <row r="38">
          <cell r="A38" t="str">
            <v>0007</v>
          </cell>
          <cell r="B38" t="str">
            <v>III-0004.0007</v>
          </cell>
          <cell r="C38" t="str">
            <v>Columnas de encadenado</v>
          </cell>
          <cell r="D38" t="str">
            <v>m3</v>
          </cell>
        </row>
        <row r="39">
          <cell r="A39" t="str">
            <v>0008</v>
          </cell>
          <cell r="B39" t="str">
            <v>III-0004.0008</v>
          </cell>
          <cell r="C39" t="str">
            <v>Vigas de carga</v>
          </cell>
          <cell r="D39" t="str">
            <v>m3</v>
          </cell>
        </row>
        <row r="40">
          <cell r="A40" t="str">
            <v>0009</v>
          </cell>
          <cell r="B40" t="str">
            <v>III-0004.0009</v>
          </cell>
          <cell r="C40" t="str">
            <v>Columnas de carga</v>
          </cell>
          <cell r="D40" t="str">
            <v>m3</v>
          </cell>
        </row>
        <row r="41">
          <cell r="A41" t="str">
            <v>0010</v>
          </cell>
          <cell r="B41" t="str">
            <v>III-0004.0010</v>
          </cell>
          <cell r="C41" t="str">
            <v>Tabiques de hormigón armado</v>
          </cell>
          <cell r="D41" t="str">
            <v>m3</v>
          </cell>
        </row>
        <row r="42">
          <cell r="A42" t="str">
            <v>0011</v>
          </cell>
          <cell r="B42" t="str">
            <v>III-0004.0011</v>
          </cell>
          <cell r="C42" t="str">
            <v>Losas macizas</v>
          </cell>
          <cell r="D42" t="str">
            <v>m3</v>
          </cell>
        </row>
        <row r="43">
          <cell r="A43" t="str">
            <v>0012</v>
          </cell>
          <cell r="B43" t="str">
            <v>III-0004.0012</v>
          </cell>
          <cell r="C43" t="str">
            <v>Losas cerámicas</v>
          </cell>
          <cell r="D43" t="str">
            <v>m2</v>
          </cell>
        </row>
        <row r="44">
          <cell r="A44" t="str">
            <v>0013</v>
          </cell>
          <cell r="B44" t="str">
            <v>III-0004.0013</v>
          </cell>
          <cell r="C44" t="str">
            <v>Escaleras</v>
          </cell>
          <cell r="D44" t="str">
            <v>m3</v>
          </cell>
        </row>
        <row r="45">
          <cell r="A45" t="str">
            <v>0014</v>
          </cell>
          <cell r="B45" t="str">
            <v>III-0004.0014</v>
          </cell>
          <cell r="C45" t="str">
            <v>Base tanque de reserva - incluido cierre base</v>
          </cell>
          <cell r="D45" t="str">
            <v>gl</v>
          </cell>
        </row>
        <row r="47">
          <cell r="A47" t="str">
            <v>0005</v>
          </cell>
          <cell r="B47" t="str">
            <v>III-0005</v>
          </cell>
          <cell r="C47" t="str">
            <v>CONTRAPISOS Y CARPETAS</v>
          </cell>
        </row>
        <row r="48">
          <cell r="A48" t="str">
            <v>0001</v>
          </cell>
          <cell r="B48" t="str">
            <v>III-0005.0001</v>
          </cell>
          <cell r="C48" t="str">
            <v>Contrapiso e = 10 cm</v>
          </cell>
          <cell r="D48" t="str">
            <v>m2</v>
          </cell>
        </row>
        <row r="49">
          <cell r="A49" t="str">
            <v>0002</v>
          </cell>
          <cell r="B49" t="str">
            <v>III-0005.0002</v>
          </cell>
          <cell r="C49" t="str">
            <v>Contrapiso e = 12 cm</v>
          </cell>
          <cell r="D49" t="str">
            <v>m2</v>
          </cell>
        </row>
        <row r="50">
          <cell r="A50" t="str">
            <v>0003</v>
          </cell>
          <cell r="B50" t="str">
            <v>III-0005.0003</v>
          </cell>
          <cell r="C50" t="str">
            <v>Contrapiso e = 15 cm</v>
          </cell>
          <cell r="D50" t="str">
            <v>m2</v>
          </cell>
        </row>
        <row r="52">
          <cell r="A52" t="str">
            <v>0010</v>
          </cell>
          <cell r="B52" t="str">
            <v>III-0005.0010</v>
          </cell>
          <cell r="C52" t="str">
            <v>Contrapiso armado e = 10 cm</v>
          </cell>
          <cell r="D52" t="str">
            <v>m2</v>
          </cell>
        </row>
        <row r="53">
          <cell r="A53" t="str">
            <v>0011</v>
          </cell>
          <cell r="B53" t="str">
            <v>III-0005.0011</v>
          </cell>
          <cell r="C53" t="str">
            <v>Contrapiso armado e = 12 cm</v>
          </cell>
          <cell r="D53" t="str">
            <v>m2</v>
          </cell>
        </row>
        <row r="54">
          <cell r="A54" t="str">
            <v>0012</v>
          </cell>
          <cell r="B54" t="str">
            <v>III-0005.0012</v>
          </cell>
          <cell r="C54" t="str">
            <v>Contrapiso armado e = 15 cm</v>
          </cell>
          <cell r="D54" t="str">
            <v>m2</v>
          </cell>
        </row>
        <row r="56">
          <cell r="A56" t="str">
            <v>0021</v>
          </cell>
          <cell r="B56" t="str">
            <v>III-0005.0021</v>
          </cell>
          <cell r="C56" t="str">
            <v>Carpeta sobre contrapiso</v>
          </cell>
          <cell r="D56" t="str">
            <v>m2</v>
          </cell>
        </row>
        <row r="57">
          <cell r="A57" t="str">
            <v>0022</v>
          </cell>
          <cell r="B57" t="str">
            <v>III-0005.0022</v>
          </cell>
          <cell r="C57" t="str">
            <v>Carpeta sobre losa</v>
          </cell>
          <cell r="D57" t="str">
            <v>m2</v>
          </cell>
        </row>
        <row r="60">
          <cell r="A60" t="str">
            <v>0006</v>
          </cell>
          <cell r="B60" t="str">
            <v>III-0006</v>
          </cell>
          <cell r="C60" t="str">
            <v>MAMPOSTERIA</v>
          </cell>
        </row>
        <row r="61">
          <cell r="A61" t="str">
            <v>0001</v>
          </cell>
          <cell r="B61" t="str">
            <v>III-0006.0001</v>
          </cell>
          <cell r="C61" t="str">
            <v>Ladrillo cerámico macizo e = 0,10 m</v>
          </cell>
          <cell r="D61" t="str">
            <v>m2</v>
          </cell>
        </row>
        <row r="62">
          <cell r="A62" t="str">
            <v>0002</v>
          </cell>
          <cell r="B62" t="str">
            <v>III-0006.0002</v>
          </cell>
          <cell r="C62" t="str">
            <v>Ladrillo cerámico macizo e = 0,20 m</v>
          </cell>
          <cell r="D62" t="str">
            <v>m2</v>
          </cell>
        </row>
        <row r="63">
          <cell r="A63" t="str">
            <v>0003</v>
          </cell>
          <cell r="B63" t="str">
            <v>III-0006.0003</v>
          </cell>
          <cell r="C63" t="str">
            <v>Ladrillo cerámico macizo e = 0,30 m</v>
          </cell>
          <cell r="D63" t="str">
            <v>m2</v>
          </cell>
        </row>
        <row r="64">
          <cell r="A64" t="str">
            <v>0004</v>
          </cell>
          <cell r="B64" t="str">
            <v>III-0006.0004</v>
          </cell>
          <cell r="C64" t="str">
            <v>Ladrillón cerámico macizo e = 0,20 m</v>
          </cell>
          <cell r="D64" t="str">
            <v>m2</v>
          </cell>
        </row>
        <row r="65">
          <cell r="A65" t="str">
            <v>0005</v>
          </cell>
          <cell r="B65" t="str">
            <v>III-0006.0005</v>
          </cell>
          <cell r="C65" t="str">
            <v>Ladrillo cerámico macizo armada e = 0,10 m</v>
          </cell>
          <cell r="D65" t="str">
            <v>m2</v>
          </cell>
        </row>
        <row r="66">
          <cell r="A66" t="str">
            <v>0006</v>
          </cell>
          <cell r="B66" t="str">
            <v>III-0006.0006</v>
          </cell>
          <cell r="C66" t="str">
            <v>Ladrillo cerámico macizo armada e = 0,20 m</v>
          </cell>
          <cell r="D66" t="str">
            <v>m2</v>
          </cell>
        </row>
        <row r="67">
          <cell r="A67" t="str">
            <v>0007</v>
          </cell>
          <cell r="B67" t="str">
            <v>III-0006.0007</v>
          </cell>
          <cell r="C67" t="str">
            <v>Ladrillo cerámico macizo armada e = 0,30 m</v>
          </cell>
          <cell r="D67" t="str">
            <v>m2</v>
          </cell>
        </row>
        <row r="68">
          <cell r="A68" t="str">
            <v>0008</v>
          </cell>
          <cell r="B68" t="str">
            <v>III-0006.0008</v>
          </cell>
          <cell r="C68" t="str">
            <v>Ladrillón cerámico macizo armada e = 0,20 m</v>
          </cell>
          <cell r="D68" t="str">
            <v>m2</v>
          </cell>
        </row>
        <row r="71">
          <cell r="A71" t="str">
            <v>0010</v>
          </cell>
          <cell r="B71" t="str">
            <v>III-0006.0010</v>
          </cell>
          <cell r="C71" t="str">
            <v>Ladrillo cerámico hueco e = 0,10 m</v>
          </cell>
          <cell r="D71" t="str">
            <v>m2</v>
          </cell>
        </row>
        <row r="72">
          <cell r="A72" t="str">
            <v>0011</v>
          </cell>
          <cell r="B72" t="str">
            <v>III-0006.0011</v>
          </cell>
          <cell r="C72" t="str">
            <v>Ladrillo cerámico hueco e = 0,20 m</v>
          </cell>
          <cell r="D72" t="str">
            <v>m2</v>
          </cell>
        </row>
        <row r="74">
          <cell r="A74" t="str">
            <v>0020</v>
          </cell>
          <cell r="B74" t="str">
            <v>III-0006.0020</v>
          </cell>
          <cell r="C74" t="str">
            <v>Bloque de hormigón e = 0,10 m</v>
          </cell>
          <cell r="D74" t="str">
            <v>m2</v>
          </cell>
        </row>
        <row r="75">
          <cell r="A75" t="str">
            <v>0021</v>
          </cell>
          <cell r="B75" t="str">
            <v>III-0006.0021</v>
          </cell>
          <cell r="C75" t="str">
            <v>Bloque de hormigón e = 0,20 m</v>
          </cell>
          <cell r="D75" t="str">
            <v>m2</v>
          </cell>
        </row>
        <row r="78">
          <cell r="A78" t="str">
            <v>0007</v>
          </cell>
          <cell r="B78" t="str">
            <v>I-0007</v>
          </cell>
          <cell r="C78" t="str">
            <v>AISLACIONES</v>
          </cell>
        </row>
        <row r="79">
          <cell r="A79" t="str">
            <v>0001</v>
          </cell>
          <cell r="B79" t="str">
            <v>I-0007.0001</v>
          </cell>
          <cell r="C79" t="str">
            <v>Capa aisladora vertical</v>
          </cell>
          <cell r="D79" t="str">
            <v>m2</v>
          </cell>
        </row>
        <row r="80">
          <cell r="A80" t="str">
            <v>0002</v>
          </cell>
          <cell r="B80" t="str">
            <v>I-0007.0002</v>
          </cell>
          <cell r="C80" t="str">
            <v>Capa aisladora horizontal</v>
          </cell>
          <cell r="D80" t="str">
            <v>m2</v>
          </cell>
        </row>
        <row r="81">
          <cell r="A81" t="str">
            <v>0003</v>
          </cell>
          <cell r="B81" t="str">
            <v>I-0007.0003</v>
          </cell>
          <cell r="C81" t="str">
            <v>Blindaje de plomo para rayos</v>
          </cell>
          <cell r="D81" t="str">
            <v>m2</v>
          </cell>
        </row>
        <row r="82">
          <cell r="A82" t="str">
            <v>0004</v>
          </cell>
          <cell r="B82" t="str">
            <v>I-0007.0004</v>
          </cell>
          <cell r="C82" t="str">
            <v>Aislación contra el salitre</v>
          </cell>
          <cell r="D82" t="str">
            <v>m2</v>
          </cell>
        </row>
        <row r="85">
          <cell r="A85" t="str">
            <v>0008</v>
          </cell>
          <cell r="B85" t="str">
            <v>I-0008</v>
          </cell>
          <cell r="C85" t="str">
            <v>REVOQUES Y ENLUCIDOS</v>
          </cell>
        </row>
        <row r="86">
          <cell r="A86" t="str">
            <v>0001</v>
          </cell>
          <cell r="B86" t="str">
            <v>I-0008.0001</v>
          </cell>
          <cell r="C86" t="str">
            <v>Revoque grueso interior</v>
          </cell>
          <cell r="D86" t="str">
            <v>m2</v>
          </cell>
        </row>
        <row r="87">
          <cell r="A87" t="str">
            <v>0002</v>
          </cell>
          <cell r="B87" t="str">
            <v>I-0008.0002</v>
          </cell>
          <cell r="C87" t="str">
            <v>Revoque grueso impermeable b/ revestimiento</v>
          </cell>
          <cell r="D87" t="str">
            <v>m2</v>
          </cell>
        </row>
        <row r="88">
          <cell r="A88" t="str">
            <v>0003</v>
          </cell>
          <cell r="B88" t="str">
            <v>I-0008.0003</v>
          </cell>
          <cell r="C88" t="str">
            <v>Enlucido interior</v>
          </cell>
          <cell r="D88" t="str">
            <v>m2</v>
          </cell>
        </row>
        <row r="89">
          <cell r="A89" t="str">
            <v>0004</v>
          </cell>
          <cell r="B89" t="str">
            <v>I-0008.0004</v>
          </cell>
          <cell r="C89" t="str">
            <v>Enlucido exterior</v>
          </cell>
          <cell r="D89" t="str">
            <v>m2</v>
          </cell>
        </row>
        <row r="92">
          <cell r="A92" t="str">
            <v>0009</v>
          </cell>
          <cell r="B92" t="str">
            <v>I-0009</v>
          </cell>
          <cell r="C92" t="str">
            <v>CUBIERTA DE TECHO</v>
          </cell>
        </row>
        <row r="93">
          <cell r="A93" t="str">
            <v>0001</v>
          </cell>
          <cell r="B93" t="str">
            <v>I-0009.0001</v>
          </cell>
          <cell r="C93" t="str">
            <v>Aislación térmica e hidráulica</v>
          </cell>
          <cell r="D93" t="str">
            <v>m2</v>
          </cell>
        </row>
        <row r="94">
          <cell r="A94" t="str">
            <v>0002</v>
          </cell>
          <cell r="B94" t="str">
            <v>I-0009.0002</v>
          </cell>
          <cell r="C94" t="str">
            <v>Aislación hidráulica - Voladizos, Balcones, Terrazas, otros</v>
          </cell>
          <cell r="D94" t="str">
            <v>m2</v>
          </cell>
        </row>
        <row r="95">
          <cell r="A95" t="str">
            <v>0003</v>
          </cell>
          <cell r="B95" t="str">
            <v>I-0009.0003</v>
          </cell>
          <cell r="C95" t="str">
            <v>Cubierta de techo inaccesible</v>
          </cell>
          <cell r="D95" t="str">
            <v>m2</v>
          </cell>
        </row>
        <row r="96">
          <cell r="A96" t="str">
            <v>0004</v>
          </cell>
          <cell r="B96" t="str">
            <v>I-0009.0004</v>
          </cell>
          <cell r="C96" t="str">
            <v>Cubierta de techo accesible</v>
          </cell>
          <cell r="D96" t="str">
            <v>m2</v>
          </cell>
        </row>
        <row r="99">
          <cell r="A99" t="str">
            <v>0010</v>
          </cell>
          <cell r="B99" t="str">
            <v>I-0010</v>
          </cell>
          <cell r="C99" t="str">
            <v>CIELORRASOS</v>
          </cell>
        </row>
        <row r="100">
          <cell r="A100" t="str">
            <v>0001</v>
          </cell>
          <cell r="B100" t="str">
            <v>I-0010.0001</v>
          </cell>
          <cell r="C100" t="str">
            <v>Cielorraso aplicado de yeso</v>
          </cell>
          <cell r="D100" t="str">
            <v>m2</v>
          </cell>
        </row>
        <row r="101">
          <cell r="A101" t="str">
            <v>0002</v>
          </cell>
          <cell r="B101" t="str">
            <v>I-0010.0002</v>
          </cell>
          <cell r="C101" t="str">
            <v>Cielorraso aplicado a la cal</v>
          </cell>
          <cell r="D101" t="str">
            <v>m2</v>
          </cell>
        </row>
        <row r="102">
          <cell r="A102" t="str">
            <v>0003</v>
          </cell>
          <cell r="B102" t="str">
            <v>I-0010.0003</v>
          </cell>
          <cell r="C102" t="str">
            <v>Cielorraso suspendido placa roca de yeso junta tomada</v>
          </cell>
          <cell r="D102" t="str">
            <v>m2</v>
          </cell>
        </row>
        <row r="103">
          <cell r="A103" t="str">
            <v>0004</v>
          </cell>
          <cell r="B103" t="str">
            <v>I-0010.0004</v>
          </cell>
          <cell r="C103" t="str">
            <v>Cielorraso suspendido placa roca de yeso desmontable</v>
          </cell>
          <cell r="D103" t="str">
            <v>m2</v>
          </cell>
        </row>
        <row r="104">
          <cell r="A104" t="str">
            <v>0005</v>
          </cell>
          <cell r="B104" t="str">
            <v>I-0010.0005</v>
          </cell>
          <cell r="C104" t="str">
            <v>Cielorraso suspendido placa roca de yeso locales húmedos</v>
          </cell>
          <cell r="D104" t="str">
            <v>m2</v>
          </cell>
        </row>
        <row r="105">
          <cell r="A105" t="str">
            <v>0006</v>
          </cell>
          <cell r="B105" t="str">
            <v>I-0010.0006</v>
          </cell>
          <cell r="C105" t="str">
            <v>Cielorraso suspendido placa cementicia</v>
          </cell>
          <cell r="D105" t="str">
            <v>m2</v>
          </cell>
        </row>
        <row r="106">
          <cell r="A106" t="str">
            <v>0007</v>
          </cell>
          <cell r="B106" t="str">
            <v>I-0010.0007</v>
          </cell>
          <cell r="C106" t="str">
            <v>Cielorraso modular metálico ( c/ aislación acústica )</v>
          </cell>
          <cell r="D106" t="str">
            <v>m2</v>
          </cell>
        </row>
        <row r="109">
          <cell r="A109" t="str">
            <v>0011</v>
          </cell>
          <cell r="B109" t="str">
            <v>I-0011</v>
          </cell>
          <cell r="C109" t="str">
            <v>REVESTIMIENTOS</v>
          </cell>
        </row>
        <row r="110">
          <cell r="A110" t="str">
            <v>0001</v>
          </cell>
          <cell r="B110" t="str">
            <v>I-0011.0001</v>
          </cell>
          <cell r="C110" t="str">
            <v>Revestimiento cerámico</v>
          </cell>
          <cell r="D110" t="str">
            <v>m2</v>
          </cell>
        </row>
        <row r="111">
          <cell r="A111" t="str">
            <v>0002</v>
          </cell>
          <cell r="B111" t="str">
            <v>I-0011.0002</v>
          </cell>
          <cell r="C111" t="str">
            <v>Revestimiento porcelanato</v>
          </cell>
          <cell r="D111" t="str">
            <v>m2</v>
          </cell>
        </row>
        <row r="112">
          <cell r="A112" t="str">
            <v>0003</v>
          </cell>
          <cell r="B112" t="str">
            <v>I-0011.0003</v>
          </cell>
          <cell r="C112" t="str">
            <v>Revestimiento de piedra</v>
          </cell>
          <cell r="D112" t="str">
            <v>m2</v>
          </cell>
        </row>
        <row r="113">
          <cell r="A113" t="str">
            <v>0004</v>
          </cell>
          <cell r="B113" t="str">
            <v>I-0011.0004</v>
          </cell>
          <cell r="C113" t="str">
            <v>Revestimiento plástico</v>
          </cell>
          <cell r="D113" t="str">
            <v>m2</v>
          </cell>
        </row>
        <row r="114">
          <cell r="A114" t="str">
            <v>0005</v>
          </cell>
          <cell r="B114" t="str">
            <v>I-0011.0005</v>
          </cell>
          <cell r="C114" t="str">
            <v>Revestimiento vinílico</v>
          </cell>
          <cell r="D114" t="str">
            <v>m2</v>
          </cell>
        </row>
        <row r="117">
          <cell r="A117" t="str">
            <v>0012</v>
          </cell>
          <cell r="B117" t="str">
            <v>I-0012</v>
          </cell>
          <cell r="C117" t="str">
            <v>TABIQUE CONSTRUCCIÓN EN SECO</v>
          </cell>
        </row>
        <row r="118">
          <cell r="A118" t="str">
            <v>0001</v>
          </cell>
          <cell r="B118" t="str">
            <v>I-0012.0001</v>
          </cell>
          <cell r="C118" t="str">
            <v>Tabique placa roca de yeso</v>
          </cell>
          <cell r="D118" t="str">
            <v>m2</v>
          </cell>
        </row>
        <row r="119">
          <cell r="A119" t="str">
            <v>0002</v>
          </cell>
          <cell r="B119" t="str">
            <v>I-0012.0002</v>
          </cell>
          <cell r="C119" t="str">
            <v>Tabique placa roca de yeso para sanitario</v>
          </cell>
          <cell r="D119" t="str">
            <v>m2</v>
          </cell>
        </row>
        <row r="120">
          <cell r="A120" t="str">
            <v>0003</v>
          </cell>
          <cell r="B120" t="str">
            <v>I-0012.0003</v>
          </cell>
          <cell r="C120" t="str">
            <v>Tabique medio forro de placa de yeso</v>
          </cell>
          <cell r="D120" t="str">
            <v>m2</v>
          </cell>
        </row>
        <row r="121">
          <cell r="A121" t="str">
            <v>0004</v>
          </cell>
          <cell r="B121" t="str">
            <v>I-0012.0004</v>
          </cell>
          <cell r="C121" t="str">
            <v>Tabique medio forro de placa de yeso para sanitario</v>
          </cell>
          <cell r="D121" t="str">
            <v>m2</v>
          </cell>
        </row>
        <row r="122">
          <cell r="A122" t="str">
            <v>0005</v>
          </cell>
          <cell r="B122" t="str">
            <v>I-0012.0005</v>
          </cell>
          <cell r="C122" t="str">
            <v>Tabique placa cementicia</v>
          </cell>
          <cell r="D122" t="str">
            <v>m2</v>
          </cell>
        </row>
        <row r="123">
          <cell r="A123" t="str">
            <v>0006</v>
          </cell>
          <cell r="B123" t="str">
            <v>I-0012.0006</v>
          </cell>
          <cell r="C123" t="str">
            <v>Tabique estructura aluminio y placas madera</v>
          </cell>
          <cell r="D123" t="str">
            <v>m2</v>
          </cell>
        </row>
        <row r="126">
          <cell r="A126" t="str">
            <v>0013</v>
          </cell>
          <cell r="B126" t="str">
            <v>I-0013</v>
          </cell>
          <cell r="C126" t="str">
            <v>PISOS</v>
          </cell>
        </row>
        <row r="127">
          <cell r="A127" t="str">
            <v>0001</v>
          </cell>
          <cell r="B127" t="str">
            <v>I-0013.0001</v>
          </cell>
          <cell r="C127" t="str">
            <v>Piso granítico</v>
          </cell>
          <cell r="D127" t="str">
            <v>m2</v>
          </cell>
        </row>
        <row r="128">
          <cell r="A128" t="str">
            <v>0002</v>
          </cell>
          <cell r="B128" t="str">
            <v>I-0013.0002</v>
          </cell>
          <cell r="C128" t="str">
            <v>Piso técnico</v>
          </cell>
          <cell r="D128" t="str">
            <v>m2</v>
          </cell>
        </row>
        <row r="129">
          <cell r="A129" t="str">
            <v>0003</v>
          </cell>
          <cell r="B129" t="str">
            <v>I-0013.0003</v>
          </cell>
          <cell r="C129" t="str">
            <v>Piso granito natural</v>
          </cell>
          <cell r="D129" t="str">
            <v>m2</v>
          </cell>
        </row>
        <row r="130">
          <cell r="A130" t="str">
            <v>0004</v>
          </cell>
          <cell r="B130" t="str">
            <v>I-0013.0004</v>
          </cell>
          <cell r="C130" t="str">
            <v>Piso cemento rodillado</v>
          </cell>
          <cell r="D130" t="str">
            <v>m2</v>
          </cell>
        </row>
        <row r="131">
          <cell r="A131" t="str">
            <v>0005</v>
          </cell>
          <cell r="B131" t="str">
            <v>I-0013.0005</v>
          </cell>
          <cell r="C131" t="str">
            <v>Piso cemento alisado</v>
          </cell>
          <cell r="D131" t="str">
            <v>m2</v>
          </cell>
        </row>
        <row r="132">
          <cell r="A132" t="str">
            <v>0006</v>
          </cell>
          <cell r="B132" t="str">
            <v>I-0013.0006</v>
          </cell>
          <cell r="C132" t="str">
            <v>Piso baldosas piedra lavada</v>
          </cell>
          <cell r="D132" t="str">
            <v>m2</v>
          </cell>
        </row>
        <row r="133">
          <cell r="A133" t="str">
            <v>0007</v>
          </cell>
          <cell r="B133" t="str">
            <v>I-0013.0007</v>
          </cell>
          <cell r="C133" t="str">
            <v>Piso baldosa cerámica</v>
          </cell>
          <cell r="D133" t="str">
            <v>m2</v>
          </cell>
        </row>
        <row r="134">
          <cell r="A134" t="str">
            <v>0008</v>
          </cell>
          <cell r="B134" t="str">
            <v>I-0013.0008</v>
          </cell>
          <cell r="C134" t="str">
            <v>Pavimentos de HºAº</v>
          </cell>
          <cell r="D134" t="str">
            <v>m2</v>
          </cell>
        </row>
        <row r="136">
          <cell r="A136" t="str">
            <v>0014</v>
          </cell>
          <cell r="B136" t="str">
            <v>I-0014</v>
          </cell>
          <cell r="C136" t="str">
            <v>ZOCALOS</v>
          </cell>
        </row>
        <row r="137">
          <cell r="A137" t="str">
            <v>0010</v>
          </cell>
          <cell r="B137" t="str">
            <v>I-0013.0010</v>
          </cell>
          <cell r="C137" t="str">
            <v>Zócalo granítico</v>
          </cell>
          <cell r="D137" t="str">
            <v>m2</v>
          </cell>
        </row>
        <row r="138">
          <cell r="A138" t="str">
            <v>0011</v>
          </cell>
          <cell r="B138" t="str">
            <v>I-0013.0011</v>
          </cell>
          <cell r="C138" t="str">
            <v>Zócalo calcáreo</v>
          </cell>
          <cell r="D138" t="str">
            <v>m2</v>
          </cell>
        </row>
        <row r="139">
          <cell r="A139" t="str">
            <v>0012</v>
          </cell>
          <cell r="B139" t="str">
            <v>I-0013.0012</v>
          </cell>
          <cell r="C139" t="str">
            <v>Zócalo granito natural</v>
          </cell>
          <cell r="D139" t="str">
            <v>m2</v>
          </cell>
        </row>
        <row r="140">
          <cell r="A140" t="str">
            <v>0013</v>
          </cell>
          <cell r="B140" t="str">
            <v>I-0013.0013</v>
          </cell>
          <cell r="C140" t="str">
            <v>Zócalo hormigón</v>
          </cell>
          <cell r="D140" t="str">
            <v>m2</v>
          </cell>
        </row>
        <row r="143">
          <cell r="A143" t="str">
            <v>0015</v>
          </cell>
          <cell r="B143" t="str">
            <v>I-0015</v>
          </cell>
          <cell r="C143" t="str">
            <v>MESADAS</v>
          </cell>
        </row>
        <row r="144">
          <cell r="A144" t="str">
            <v>0001</v>
          </cell>
          <cell r="B144" t="str">
            <v>I-0015.0001</v>
          </cell>
          <cell r="C144" t="str">
            <v>Mesadas granito reconstituido</v>
          </cell>
          <cell r="D144" t="str">
            <v>m2</v>
          </cell>
        </row>
        <row r="145">
          <cell r="A145" t="str">
            <v>0002</v>
          </cell>
          <cell r="B145" t="str">
            <v>I-0015.0002</v>
          </cell>
          <cell r="C145" t="str">
            <v>Mesadas granito natural</v>
          </cell>
          <cell r="D145" t="str">
            <v>m2</v>
          </cell>
        </row>
        <row r="148">
          <cell r="A148" t="str">
            <v>0016</v>
          </cell>
          <cell r="B148" t="str">
            <v>I-0016</v>
          </cell>
          <cell r="C148" t="str">
            <v>VIDRIOS Y ESPEJOS</v>
          </cell>
        </row>
        <row r="149">
          <cell r="A149" t="str">
            <v>0001</v>
          </cell>
          <cell r="B149" t="str">
            <v>I-0016.0001</v>
          </cell>
          <cell r="C149" t="str">
            <v>Vidrio float 3 mm</v>
          </cell>
          <cell r="D149" t="str">
            <v>m2</v>
          </cell>
        </row>
        <row r="150">
          <cell r="A150" t="str">
            <v>0002</v>
          </cell>
          <cell r="B150" t="str">
            <v>I-0016.0002</v>
          </cell>
          <cell r="C150" t="str">
            <v>Vidrio float 4 mm</v>
          </cell>
          <cell r="D150" t="str">
            <v>m2</v>
          </cell>
        </row>
        <row r="151">
          <cell r="A151" t="str">
            <v>0003</v>
          </cell>
          <cell r="B151" t="str">
            <v>I-0016.0003</v>
          </cell>
          <cell r="C151" t="str">
            <v>Vidrio float 5 mm</v>
          </cell>
          <cell r="D151" t="str">
            <v>m2</v>
          </cell>
        </row>
        <row r="153">
          <cell r="A153" t="str">
            <v>0010</v>
          </cell>
          <cell r="B153" t="str">
            <v>I-0016.0010</v>
          </cell>
          <cell r="C153" t="str">
            <v>Laminado de seguridad (float 3+PVB+float 3)</v>
          </cell>
          <cell r="D153" t="str">
            <v>m2</v>
          </cell>
        </row>
        <row r="154">
          <cell r="A154" t="str">
            <v>0011</v>
          </cell>
          <cell r="B154" t="str">
            <v>I-0016.0011</v>
          </cell>
          <cell r="C154" t="str">
            <v>Laminado de seguridad (float 4+PVB+float 4)</v>
          </cell>
          <cell r="D154" t="str">
            <v>m2</v>
          </cell>
        </row>
        <row r="156">
          <cell r="A156" t="str">
            <v>0020</v>
          </cell>
          <cell r="B156" t="str">
            <v>I-0016.0020</v>
          </cell>
          <cell r="C156" t="str">
            <v>Doble Vidrio Hermético (3+9+3)</v>
          </cell>
          <cell r="D156" t="str">
            <v>m2</v>
          </cell>
        </row>
        <row r="157">
          <cell r="A157" t="str">
            <v>0021</v>
          </cell>
          <cell r="B157" t="str">
            <v>I-0016.0021</v>
          </cell>
          <cell r="C157" t="str">
            <v>Doble Vidrio Hermético (4+9+4)</v>
          </cell>
          <cell r="D157" t="str">
            <v>m2</v>
          </cell>
        </row>
        <row r="158">
          <cell r="A158" t="str">
            <v>0022</v>
          </cell>
          <cell r="B158" t="str">
            <v>I-0016.0022</v>
          </cell>
          <cell r="C158" t="str">
            <v>Doble Vidrio Hermético (3+12+3)</v>
          </cell>
          <cell r="D158" t="str">
            <v>m2</v>
          </cell>
        </row>
        <row r="160">
          <cell r="A160" t="str">
            <v>0030</v>
          </cell>
          <cell r="B160" t="str">
            <v>I-0016.0030</v>
          </cell>
          <cell r="C160" t="str">
            <v>Espejos</v>
          </cell>
          <cell r="D160" t="str">
            <v>m2</v>
          </cell>
        </row>
        <row r="163">
          <cell r="A163" t="str">
            <v>0017</v>
          </cell>
          <cell r="B163" t="str">
            <v>I-0017</v>
          </cell>
          <cell r="C163" t="str">
            <v>PINTURAS</v>
          </cell>
        </row>
        <row r="164">
          <cell r="A164" t="str">
            <v>0001</v>
          </cell>
          <cell r="B164" t="str">
            <v>I-0017.0001</v>
          </cell>
          <cell r="C164" t="str">
            <v>Látex muro interior</v>
          </cell>
          <cell r="D164" t="str">
            <v>m2</v>
          </cell>
        </row>
        <row r="165">
          <cell r="A165" t="str">
            <v>0002</v>
          </cell>
          <cell r="B165" t="str">
            <v>I-0017.0002</v>
          </cell>
          <cell r="C165" t="str">
            <v>Látex muro exterior</v>
          </cell>
          <cell r="D165" t="str">
            <v>m2</v>
          </cell>
        </row>
        <row r="166">
          <cell r="A166" t="str">
            <v>0003</v>
          </cell>
          <cell r="B166" t="str">
            <v>I-0017.0003</v>
          </cell>
          <cell r="C166" t="str">
            <v>Látex cielorraso anti hongos</v>
          </cell>
          <cell r="D166" t="str">
            <v>m2</v>
          </cell>
        </row>
        <row r="167">
          <cell r="A167" t="str">
            <v>0004</v>
          </cell>
          <cell r="B167" t="str">
            <v>I-0017.0004</v>
          </cell>
          <cell r="C167" t="str">
            <v>Látex muro H° Visto</v>
          </cell>
          <cell r="D167" t="str">
            <v>m2</v>
          </cell>
        </row>
        <row r="169">
          <cell r="A169" t="str">
            <v>0010</v>
          </cell>
          <cell r="B169" t="str">
            <v>I-0017.0010</v>
          </cell>
          <cell r="C169" t="str">
            <v>Esmalte sintético muro interior</v>
          </cell>
          <cell r="D169" t="str">
            <v>m2</v>
          </cell>
        </row>
        <row r="170">
          <cell r="A170" t="str">
            <v>0011</v>
          </cell>
          <cell r="B170" t="str">
            <v>I-0017.0011</v>
          </cell>
          <cell r="C170" t="str">
            <v>Esmalte sintético muro exterior</v>
          </cell>
          <cell r="D170" t="str">
            <v>m2</v>
          </cell>
        </row>
        <row r="171">
          <cell r="A171" t="str">
            <v>0012</v>
          </cell>
          <cell r="B171" t="str">
            <v>I-0017.0012</v>
          </cell>
          <cell r="C171" t="str">
            <v>Esmalte sintético sobre carpintería madera</v>
          </cell>
          <cell r="D171" t="str">
            <v>m2</v>
          </cell>
        </row>
        <row r="172">
          <cell r="A172" t="str">
            <v>0013</v>
          </cell>
          <cell r="B172" t="str">
            <v>I-0017.0013</v>
          </cell>
          <cell r="C172" t="str">
            <v>Esmalte sintético sobre carpintería metálica</v>
          </cell>
          <cell r="D172" t="str">
            <v>m2</v>
          </cell>
        </row>
        <row r="175">
          <cell r="A175" t="str">
            <v>0018</v>
          </cell>
          <cell r="B175" t="str">
            <v>I-0018</v>
          </cell>
          <cell r="C175" t="str">
            <v>CARPINTERIAS</v>
          </cell>
        </row>
        <row r="176">
          <cell r="A176" t="str">
            <v>0001</v>
          </cell>
          <cell r="B176" t="str">
            <v>I-0018.0001</v>
          </cell>
          <cell r="C176" t="str">
            <v>Carpintería madera</v>
          </cell>
          <cell r="D176" t="str">
            <v>gl</v>
          </cell>
        </row>
        <row r="177">
          <cell r="A177" t="str">
            <v>0002</v>
          </cell>
          <cell r="B177" t="str">
            <v>I-0018.0002</v>
          </cell>
          <cell r="C177" t="str">
            <v>Carpintería metálica</v>
          </cell>
          <cell r="D177" t="str">
            <v>gl</v>
          </cell>
        </row>
        <row r="178">
          <cell r="A178" t="str">
            <v>0003</v>
          </cell>
          <cell r="B178" t="str">
            <v>I-0018.0003</v>
          </cell>
          <cell r="C178" t="str">
            <v>Carpintería aluminio</v>
          </cell>
          <cell r="D178" t="str">
            <v>gl</v>
          </cell>
        </row>
        <row r="179">
          <cell r="A179" t="str">
            <v>0004</v>
          </cell>
          <cell r="B179" t="str">
            <v>I-0018.0004</v>
          </cell>
          <cell r="C179" t="str">
            <v>Puertas</v>
          </cell>
          <cell r="D179" t="str">
            <v>un</v>
          </cell>
        </row>
        <row r="180">
          <cell r="A180" t="str">
            <v>0005</v>
          </cell>
          <cell r="B180" t="str">
            <v>I-0018.0005</v>
          </cell>
          <cell r="C180" t="str">
            <v>Ventanas</v>
          </cell>
          <cell r="D180" t="str">
            <v>un</v>
          </cell>
        </row>
        <row r="181">
          <cell r="A181" t="str">
            <v>0006</v>
          </cell>
          <cell r="B181" t="str">
            <v>I-0018.0006</v>
          </cell>
          <cell r="C181" t="str">
            <v>Rejas</v>
          </cell>
          <cell r="D181" t="str">
            <v>m2</v>
          </cell>
        </row>
        <row r="182">
          <cell r="A182" t="str">
            <v>0007</v>
          </cell>
          <cell r="B182" t="str">
            <v>I-0018.0007</v>
          </cell>
          <cell r="C182" t="str">
            <v>Piel de Vidrio</v>
          </cell>
          <cell r="D182" t="str">
            <v>m2</v>
          </cell>
        </row>
        <row r="183">
          <cell r="A183" t="str">
            <v>0008</v>
          </cell>
          <cell r="B183" t="str">
            <v>I-0018.0008</v>
          </cell>
          <cell r="C183" t="str">
            <v>Parasoles</v>
          </cell>
          <cell r="D183" t="str">
            <v>m2</v>
          </cell>
        </row>
        <row r="184">
          <cell r="A184" t="str">
            <v>0009</v>
          </cell>
          <cell r="B184" t="str">
            <v>I-0018.0009</v>
          </cell>
          <cell r="C184" t="str">
            <v>Bastidor soporte carpintería</v>
          </cell>
          <cell r="D184" t="str">
            <v>gl</v>
          </cell>
        </row>
        <row r="187">
          <cell r="A187" t="str">
            <v>0019</v>
          </cell>
          <cell r="B187" t="str">
            <v>I-0019</v>
          </cell>
          <cell r="C187" t="str">
            <v>INSTALACIONES</v>
          </cell>
        </row>
        <row r="188">
          <cell r="A188" t="str">
            <v>0001</v>
          </cell>
          <cell r="B188" t="str">
            <v>I-0019.0001</v>
          </cell>
          <cell r="C188" t="str">
            <v>Instalación eléctrica</v>
          </cell>
          <cell r="D188" t="str">
            <v>gl</v>
          </cell>
        </row>
        <row r="189">
          <cell r="A189" t="str">
            <v>0002</v>
          </cell>
          <cell r="B189" t="str">
            <v>I-0019.0002</v>
          </cell>
          <cell r="C189" t="str">
            <v>Instalación eléctrica - Fuerza mótriz y media tensión</v>
          </cell>
          <cell r="D189" t="str">
            <v>gl</v>
          </cell>
        </row>
        <row r="190">
          <cell r="A190" t="str">
            <v>0003</v>
          </cell>
          <cell r="B190" t="str">
            <v>I-0019.0003</v>
          </cell>
          <cell r="C190" t="str">
            <v>Instalación eléctrica - Corrientes débiles</v>
          </cell>
          <cell r="D190" t="str">
            <v>gl</v>
          </cell>
        </row>
        <row r="191">
          <cell r="A191" t="str">
            <v>0004</v>
          </cell>
          <cell r="B191" t="str">
            <v>I-0019.0004</v>
          </cell>
          <cell r="C191" t="str">
            <v>Instalación eléctrica - Cañerias y/o bandejas</v>
          </cell>
          <cell r="D191" t="str">
            <v>gl</v>
          </cell>
        </row>
        <row r="192">
          <cell r="A192" t="str">
            <v>0005</v>
          </cell>
          <cell r="B192" t="str">
            <v>I-0019.0005</v>
          </cell>
          <cell r="C192" t="str">
            <v>Instalación eléctrica - Cableado</v>
          </cell>
          <cell r="D192" t="str">
            <v>gl</v>
          </cell>
        </row>
        <row r="193">
          <cell r="A193" t="str">
            <v>0006</v>
          </cell>
          <cell r="B193" t="str">
            <v>I-0019.0006</v>
          </cell>
          <cell r="C193" t="str">
            <v>Instalación eléctrica - Artefactos iluminación</v>
          </cell>
          <cell r="D193" t="str">
            <v>gl</v>
          </cell>
        </row>
        <row r="197">
          <cell r="A197" t="str">
            <v>0010</v>
          </cell>
          <cell r="B197" t="str">
            <v>I-0019.0010</v>
          </cell>
          <cell r="C197" t="str">
            <v>Instalación sanitaria</v>
          </cell>
          <cell r="D197" t="str">
            <v>gl</v>
          </cell>
        </row>
        <row r="198">
          <cell r="A198" t="str">
            <v>0011</v>
          </cell>
          <cell r="B198" t="str">
            <v>I-0019.0011</v>
          </cell>
          <cell r="C198" t="str">
            <v>Instalación sanitaria - Base de cloacas</v>
          </cell>
          <cell r="D198" t="str">
            <v>gl</v>
          </cell>
        </row>
        <row r="199">
          <cell r="A199" t="str">
            <v>0012</v>
          </cell>
          <cell r="B199" t="str">
            <v>I-0019.0012</v>
          </cell>
          <cell r="C199" t="str">
            <v>Instalación sanitaria - Provisión de agua potable</v>
          </cell>
          <cell r="D199" t="str">
            <v>gl</v>
          </cell>
        </row>
        <row r="200">
          <cell r="A200" t="str">
            <v>0013</v>
          </cell>
          <cell r="B200" t="str">
            <v>I-0019.0013</v>
          </cell>
          <cell r="C200" t="str">
            <v>Instalación sanitaria - Artefactos y accesorios</v>
          </cell>
          <cell r="D200" t="str">
            <v>gl</v>
          </cell>
        </row>
        <row r="201">
          <cell r="A201" t="str">
            <v>0014</v>
          </cell>
          <cell r="B201" t="str">
            <v>I-0019.0014</v>
          </cell>
          <cell r="C201" t="str">
            <v>Instalación sanitaria - Grifería</v>
          </cell>
          <cell r="D201" t="str">
            <v>gl</v>
          </cell>
        </row>
        <row r="203">
          <cell r="A203" t="str">
            <v>0020</v>
          </cell>
          <cell r="B203" t="str">
            <v>I-0019.0020</v>
          </cell>
          <cell r="C203" t="str">
            <v>Instalación de gas</v>
          </cell>
          <cell r="D203" t="str">
            <v>gl</v>
          </cell>
        </row>
        <row r="204">
          <cell r="A204" t="str">
            <v>0021</v>
          </cell>
          <cell r="B204" t="str">
            <v>I-0019.0021</v>
          </cell>
          <cell r="C204" t="str">
            <v>Instalación de gas - Artefactoss</v>
          </cell>
          <cell r="D204" t="str">
            <v>gl</v>
          </cell>
        </row>
        <row r="205">
          <cell r="A205" t="str">
            <v>0022</v>
          </cell>
          <cell r="B205" t="str">
            <v>I-0019.0022</v>
          </cell>
          <cell r="C205" t="str">
            <v>Instalación de gas - Cañería</v>
          </cell>
          <cell r="D205" t="str">
            <v>gl</v>
          </cell>
        </row>
        <row r="207">
          <cell r="A207" t="str">
            <v>0030</v>
          </cell>
          <cell r="B207" t="str">
            <v>I-0019.0030</v>
          </cell>
          <cell r="C207" t="str">
            <v>Instalación termomecánica</v>
          </cell>
          <cell r="D207" t="str">
            <v>gl</v>
          </cell>
        </row>
        <row r="209">
          <cell r="A209" t="str">
            <v>0040</v>
          </cell>
          <cell r="B209" t="str">
            <v>I-0019.0040</v>
          </cell>
          <cell r="C209" t="str">
            <v>Instalación servicio contra incendio</v>
          </cell>
          <cell r="D209" t="str">
            <v>gl</v>
          </cell>
        </row>
        <row r="211">
          <cell r="A211" t="str">
            <v>0050</v>
          </cell>
          <cell r="B211" t="str">
            <v>I-0019.0050</v>
          </cell>
          <cell r="C211" t="str">
            <v>Ascensores</v>
          </cell>
          <cell r="D211" t="str">
            <v>gl</v>
          </cell>
        </row>
        <row r="213">
          <cell r="A213" t="str">
            <v>0060</v>
          </cell>
          <cell r="B213" t="str">
            <v>I-0019.0060</v>
          </cell>
          <cell r="C213" t="str">
            <v>Riego</v>
          </cell>
          <cell r="D213" t="str">
            <v>gl</v>
          </cell>
        </row>
        <row r="216">
          <cell r="A216" t="str">
            <v>0020</v>
          </cell>
          <cell r="B216" t="str">
            <v>I-0020</v>
          </cell>
          <cell r="C216" t="str">
            <v>OBRAS EXTERIORES</v>
          </cell>
        </row>
        <row r="217">
          <cell r="A217" t="str">
            <v>0001</v>
          </cell>
          <cell r="B217" t="str">
            <v>I-0020.0001</v>
          </cell>
          <cell r="C217" t="str">
            <v>Parquización</v>
          </cell>
          <cell r="D217" t="str">
            <v>m2</v>
          </cell>
        </row>
        <row r="218">
          <cell r="A218" t="str">
            <v>0002</v>
          </cell>
          <cell r="B218" t="str">
            <v>I-0020.0002</v>
          </cell>
          <cell r="C218" t="str">
            <v>Veredas y canteros</v>
          </cell>
          <cell r="D218" t="str">
            <v>gl</v>
          </cell>
        </row>
        <row r="219">
          <cell r="A219" t="str">
            <v>0003</v>
          </cell>
          <cell r="B219" t="str">
            <v>I-0020.0003</v>
          </cell>
          <cell r="C219" t="str">
            <v>Estacionamiento y demarcacion</v>
          </cell>
          <cell r="D219" t="str">
            <v>gl</v>
          </cell>
        </row>
        <row r="220">
          <cell r="A220" t="str">
            <v>0004</v>
          </cell>
          <cell r="B220" t="str">
            <v>I-0020.0004</v>
          </cell>
          <cell r="C220" t="str">
            <v>Vereda municipal</v>
          </cell>
          <cell r="D220" t="str">
            <v>m2</v>
          </cell>
        </row>
        <row r="221">
          <cell r="A221" t="str">
            <v>0005</v>
          </cell>
          <cell r="B221" t="str">
            <v>I-0020.0005</v>
          </cell>
          <cell r="C221" t="str">
            <v>Mástil bandera</v>
          </cell>
          <cell r="D221" t="str">
            <v>un</v>
          </cell>
        </row>
        <row r="224">
          <cell r="A224" t="str">
            <v>0022</v>
          </cell>
          <cell r="B224" t="str">
            <v>I-0022</v>
          </cell>
          <cell r="C224" t="str">
            <v>PROYECTO EJECUTIVO</v>
          </cell>
        </row>
        <row r="225">
          <cell r="A225" t="str">
            <v>0001</v>
          </cell>
          <cell r="B225" t="str">
            <v>I-0022.0001</v>
          </cell>
          <cell r="C225" t="str">
            <v>Proyecto ejecutivo</v>
          </cell>
          <cell r="D225" t="str">
            <v>gl</v>
          </cell>
        </row>
        <row r="226">
          <cell r="A226" t="str">
            <v>0002</v>
          </cell>
          <cell r="B226" t="str">
            <v>I-0022.0002</v>
          </cell>
          <cell r="C226" t="str">
            <v>Proyecto ejecutivo - Arquitectónico</v>
          </cell>
          <cell r="D226" t="str">
            <v>gl</v>
          </cell>
        </row>
        <row r="227">
          <cell r="A227" t="str">
            <v>0003</v>
          </cell>
          <cell r="B227" t="str">
            <v>I-0022.0003</v>
          </cell>
          <cell r="C227" t="str">
            <v>Proyecto ejecutivo - Estructural</v>
          </cell>
          <cell r="D227" t="str">
            <v>gl</v>
          </cell>
        </row>
        <row r="228">
          <cell r="A228" t="str">
            <v>0004</v>
          </cell>
          <cell r="B228" t="str">
            <v>I-0022.0004</v>
          </cell>
          <cell r="C228" t="str">
            <v>Proyecto ejecutivo - Instalación eléctrica</v>
          </cell>
          <cell r="D228" t="str">
            <v>gl</v>
          </cell>
        </row>
        <row r="229">
          <cell r="A229" t="str">
            <v>0005</v>
          </cell>
          <cell r="B229" t="str">
            <v>I-0022.0005</v>
          </cell>
          <cell r="C229" t="str">
            <v>Proyecto ejecutivo - Instalación sanitaria</v>
          </cell>
          <cell r="D229" t="str">
            <v>gl</v>
          </cell>
        </row>
        <row r="230">
          <cell r="A230" t="str">
            <v>0006</v>
          </cell>
          <cell r="B230" t="str">
            <v>I-0022.0006</v>
          </cell>
          <cell r="C230" t="str">
            <v>Proyecto ejecutivo - Instalación gas</v>
          </cell>
          <cell r="D230" t="str">
            <v>gl</v>
          </cell>
        </row>
        <row r="231">
          <cell r="A231" t="str">
            <v>0007</v>
          </cell>
          <cell r="B231" t="str">
            <v>I-0022.0007</v>
          </cell>
          <cell r="C231" t="str">
            <v>Proyecto ejecutivo - Instalación termomecánica</v>
          </cell>
          <cell r="D231" t="str">
            <v>gl</v>
          </cell>
        </row>
        <row r="232">
          <cell r="A232" t="str">
            <v>0008</v>
          </cell>
          <cell r="B232" t="str">
            <v>I-0022.0008</v>
          </cell>
          <cell r="C232" t="str">
            <v>Proyecto ejecutivo - Instalación termomecánica</v>
          </cell>
          <cell r="D232" t="str">
            <v>gl</v>
          </cell>
        </row>
        <row r="239">
          <cell r="A239" t="str">
            <v>0024</v>
          </cell>
          <cell r="B239" t="str">
            <v>I-0024</v>
          </cell>
          <cell r="C239" t="str">
            <v>ANTEPECHOS Y UMBRALES</v>
          </cell>
        </row>
        <row r="240">
          <cell r="A240" t="str">
            <v>0001</v>
          </cell>
          <cell r="B240" t="str">
            <v>I-0024.0001</v>
          </cell>
          <cell r="C240" t="str">
            <v>Antepechos de hormigón</v>
          </cell>
          <cell r="D240" t="str">
            <v>ml</v>
          </cell>
        </row>
        <row r="241">
          <cell r="A241" t="str">
            <v>0002</v>
          </cell>
          <cell r="B241" t="str">
            <v>I-0024.0002</v>
          </cell>
          <cell r="C241" t="str">
            <v>Antepechos de granito natural</v>
          </cell>
          <cell r="D241" t="str">
            <v>ml</v>
          </cell>
        </row>
        <row r="242">
          <cell r="A242" t="str">
            <v>0003</v>
          </cell>
          <cell r="B242" t="str">
            <v>I-0024.0003</v>
          </cell>
          <cell r="C242" t="str">
            <v>Umbrales de hormigón</v>
          </cell>
          <cell r="D242" t="str">
            <v>ml</v>
          </cell>
        </row>
        <row r="243">
          <cell r="A243" t="str">
            <v>0004</v>
          </cell>
          <cell r="B243" t="str">
            <v>I-0024.0004</v>
          </cell>
          <cell r="C243" t="str">
            <v>Umbrales de granito natural</v>
          </cell>
          <cell r="D243" t="str">
            <v>ml</v>
          </cell>
        </row>
        <row r="246">
          <cell r="A246" t="str">
            <v>0025</v>
          </cell>
          <cell r="B246" t="str">
            <v>I-0025</v>
          </cell>
          <cell r="C246" t="str">
            <v>CIERRE PERIMETRAL</v>
          </cell>
        </row>
        <row r="247">
          <cell r="A247" t="str">
            <v>0001</v>
          </cell>
          <cell r="B247" t="str">
            <v>I-0025.0001</v>
          </cell>
          <cell r="C247" t="str">
            <v>Cerco olímpico</v>
          </cell>
          <cell r="D247" t="str">
            <v>ml</v>
          </cell>
        </row>
        <row r="248">
          <cell r="A248" t="str">
            <v>0002</v>
          </cell>
          <cell r="B248" t="str">
            <v>I-0025.0002</v>
          </cell>
          <cell r="C248" t="str">
            <v>Malla artística</v>
          </cell>
          <cell r="D248" t="str">
            <v>m2</v>
          </cell>
        </row>
        <row r="249">
          <cell r="A249" t="str">
            <v>0003</v>
          </cell>
          <cell r="B249" t="str">
            <v>I-0025.0003</v>
          </cell>
          <cell r="C249" t="str">
            <v>Rejas</v>
          </cell>
          <cell r="D249" t="str">
            <v>m2</v>
          </cell>
        </row>
        <row r="250">
          <cell r="A250" t="str">
            <v>0004</v>
          </cell>
          <cell r="B250" t="str">
            <v>I-0025.0004</v>
          </cell>
          <cell r="C250" t="str">
            <v>Mampostería y malla artística</v>
          </cell>
          <cell r="D250" t="str">
            <v>gl</v>
          </cell>
        </row>
        <row r="253">
          <cell r="A253" t="str">
            <v>0025</v>
          </cell>
          <cell r="B253" t="str">
            <v>I-0025</v>
          </cell>
          <cell r="C253" t="str">
            <v>TECHOS LIVIANOS</v>
          </cell>
        </row>
        <row r="254">
          <cell r="A254" t="str">
            <v>0001</v>
          </cell>
          <cell r="B254" t="str">
            <v>I-0025.0001</v>
          </cell>
          <cell r="C254" t="str">
            <v>De madera - inlcuido estructura, protección y aislación</v>
          </cell>
          <cell r="D254" t="str">
            <v>m2</v>
          </cell>
        </row>
        <row r="258">
          <cell r="A258" t="str">
            <v>0026</v>
          </cell>
          <cell r="B258" t="str">
            <v>I-0026</v>
          </cell>
          <cell r="C258" t="str">
            <v>ESTRUCTURAS METALICAS</v>
          </cell>
        </row>
        <row r="259">
          <cell r="A259" t="str">
            <v>0001</v>
          </cell>
          <cell r="B259" t="str">
            <v>I-0026.0001</v>
          </cell>
          <cell r="C259" t="str">
            <v>Estructura metálica escalera</v>
          </cell>
          <cell r="D259" t="str">
            <v>gl</v>
          </cell>
        </row>
        <row r="260">
          <cell r="A260" t="str">
            <v>0002</v>
          </cell>
          <cell r="B260" t="str">
            <v>I-0026.0002</v>
          </cell>
          <cell r="C260" t="str">
            <v>Estructura metálica cubierta</v>
          </cell>
          <cell r="D260" t="str">
            <v>gl</v>
          </cell>
        </row>
        <row r="261">
          <cell r="A261" t="str">
            <v>0003</v>
          </cell>
          <cell r="B261" t="str">
            <v>I-0026.0003</v>
          </cell>
          <cell r="C261" t="str">
            <v>Estructura soporte revestimiento</v>
          </cell>
          <cell r="D261" t="str">
            <v>gl</v>
          </cell>
        </row>
        <row r="262">
          <cell r="A262" t="str">
            <v>0004</v>
          </cell>
          <cell r="B262" t="str">
            <v>I-0026.0004</v>
          </cell>
          <cell r="C262" t="str">
            <v>Torre metálica para tanque de reserva</v>
          </cell>
          <cell r="D262" t="str">
            <v>gl</v>
          </cell>
        </row>
        <row r="263">
          <cell r="A263" t="str">
            <v>0005</v>
          </cell>
          <cell r="B263" t="str">
            <v>I-0026.0005</v>
          </cell>
          <cell r="C263" t="str">
            <v>Tapajuntas</v>
          </cell>
          <cell r="D263" t="str">
            <v>ml</v>
          </cell>
        </row>
        <row r="267">
          <cell r="A267" t="str">
            <v>0050</v>
          </cell>
          <cell r="B267" t="str">
            <v>I-0050</v>
          </cell>
          <cell r="C267" t="str">
            <v>RED AGUA POTABLE</v>
          </cell>
        </row>
        <row r="268">
          <cell r="A268" t="str">
            <v>0001</v>
          </cell>
          <cell r="B268" t="str">
            <v>I-0050.0001</v>
          </cell>
          <cell r="C268" t="str">
            <v>Cañería PVC K10 Ø 75</v>
          </cell>
          <cell r="D268" t="str">
            <v>ml</v>
          </cell>
        </row>
        <row r="269">
          <cell r="A269" t="str">
            <v>0002</v>
          </cell>
          <cell r="B269" t="str">
            <v>I-0050.0002</v>
          </cell>
          <cell r="C269" t="str">
            <v>Válvula exclusa ø 110</v>
          </cell>
          <cell r="D269" t="str">
            <v>un</v>
          </cell>
        </row>
        <row r="270">
          <cell r="A270" t="str">
            <v>0003</v>
          </cell>
          <cell r="B270" t="str">
            <v>I-0050.0003</v>
          </cell>
          <cell r="C270" t="str">
            <v>Hidrantes a bola</v>
          </cell>
          <cell r="D270" t="str">
            <v>un</v>
          </cell>
        </row>
        <row r="271">
          <cell r="A271" t="str">
            <v>0004</v>
          </cell>
          <cell r="B271" t="str">
            <v>I-0050.0004</v>
          </cell>
          <cell r="C271" t="str">
            <v>Conexión domiciliaria Ø 20 mm.</v>
          </cell>
          <cell r="D271" t="str">
            <v>un</v>
          </cell>
        </row>
        <row r="275">
          <cell r="A275" t="str">
            <v>0051</v>
          </cell>
          <cell r="B275" t="str">
            <v>I-0051</v>
          </cell>
          <cell r="C275" t="str">
            <v>RED DE CLOACA</v>
          </cell>
        </row>
        <row r="276">
          <cell r="A276" t="str">
            <v>0001</v>
          </cell>
          <cell r="B276" t="str">
            <v>I-0051.0001</v>
          </cell>
          <cell r="C276" t="str">
            <v>Cañería PVC - RCP Ø160mm</v>
          </cell>
          <cell r="D276" t="str">
            <v>ml</v>
          </cell>
        </row>
        <row r="277">
          <cell r="A277" t="str">
            <v>0002</v>
          </cell>
          <cell r="B277" t="str">
            <v>I-0051.0002</v>
          </cell>
          <cell r="C277" t="str">
            <v>Bocas de Registros</v>
          </cell>
          <cell r="D277" t="str">
            <v>un</v>
          </cell>
        </row>
        <row r="278">
          <cell r="A278" t="str">
            <v>0003</v>
          </cell>
          <cell r="B278" t="str">
            <v>I-0051.0003</v>
          </cell>
          <cell r="C278" t="str">
            <v>Conexiones domiciliarias Ø 160 mm.</v>
          </cell>
          <cell r="D278" t="str">
            <v>un</v>
          </cell>
        </row>
        <row r="279">
          <cell r="A279" t="str">
            <v>0004</v>
          </cell>
          <cell r="B279" t="str">
            <v>I-0051.0004</v>
          </cell>
        </row>
        <row r="282">
          <cell r="A282" t="str">
            <v>0052</v>
          </cell>
          <cell r="B282" t="str">
            <v>I-0052</v>
          </cell>
          <cell r="C282" t="str">
            <v>RED DE GAS NATURAL</v>
          </cell>
        </row>
        <row r="283">
          <cell r="A283" t="str">
            <v>0001</v>
          </cell>
          <cell r="B283" t="str">
            <v>I-0052.0001</v>
          </cell>
          <cell r="C283" t="str">
            <v>Cañería PPL Ø 50mm Esp 4,60 mm</v>
          </cell>
          <cell r="D283" t="str">
            <v>ml</v>
          </cell>
        </row>
        <row r="284">
          <cell r="A284" t="str">
            <v>0002</v>
          </cell>
          <cell r="B284" t="str">
            <v>I-0052.0002</v>
          </cell>
          <cell r="C284" t="str">
            <v>Cañería PPL Ø 63mm Esp 5,80 mm</v>
          </cell>
          <cell r="D284" t="str">
            <v>ml</v>
          </cell>
        </row>
        <row r="285">
          <cell r="A285" t="str">
            <v>0003</v>
          </cell>
          <cell r="B285" t="str">
            <v>I-0052.0003</v>
          </cell>
          <cell r="C285" t="str">
            <v>Conexión Domiciliaria</v>
          </cell>
          <cell r="D285" t="str">
            <v>un</v>
          </cell>
        </row>
        <row r="286">
          <cell r="A286" t="str">
            <v>0004</v>
          </cell>
          <cell r="B286" t="str">
            <v>I-0052.0004</v>
          </cell>
          <cell r="C286" t="str">
            <v>Red externa de gas - conexión tramo correspondiente  a calle proy. 1</v>
          </cell>
          <cell r="D286" t="str">
            <v>gl</v>
          </cell>
        </row>
        <row r="289">
          <cell r="A289" t="str">
            <v>0053</v>
          </cell>
          <cell r="B289" t="str">
            <v>I-0053</v>
          </cell>
          <cell r="C289" t="str">
            <v>ALUMBRADO PÚBLICO</v>
          </cell>
        </row>
        <row r="290">
          <cell r="A290" t="str">
            <v>0001</v>
          </cell>
          <cell r="B290" t="str">
            <v>I-0053.0001</v>
          </cell>
          <cell r="C290" t="str">
            <v>Red Alumbrado Público</v>
          </cell>
          <cell r="D290" t="str">
            <v>gl</v>
          </cell>
        </row>
        <row r="291">
          <cell r="A291" t="str">
            <v>0002</v>
          </cell>
          <cell r="B291" t="str">
            <v>I-0053.0002</v>
          </cell>
          <cell r="C291" t="str">
            <v>Iluminación espacios verdes</v>
          </cell>
          <cell r="D291" t="str">
            <v>gl</v>
          </cell>
        </row>
        <row r="292">
          <cell r="A292" t="str">
            <v>0003</v>
          </cell>
          <cell r="B292" t="str">
            <v>I-0053.0003</v>
          </cell>
          <cell r="C292" t="str">
            <v>Extracción de postes de iluminación - cantidad 11</v>
          </cell>
          <cell r="D292" t="str">
            <v>un</v>
          </cell>
        </row>
        <row r="293">
          <cell r="A293" t="str">
            <v>0004</v>
          </cell>
          <cell r="B293" t="str">
            <v>I-0053.0004</v>
          </cell>
        </row>
        <row r="295">
          <cell r="A295" t="str">
            <v>0054</v>
          </cell>
          <cell r="B295" t="str">
            <v>I-0054</v>
          </cell>
          <cell r="C295" t="str">
            <v>URBANIZACIÓN</v>
          </cell>
        </row>
        <row r="296">
          <cell r="A296" t="str">
            <v>0001</v>
          </cell>
          <cell r="B296" t="str">
            <v>I-0054.0001</v>
          </cell>
          <cell r="C296" t="str">
            <v>Limpieza de terreno - incluye demolición y erradicación de árboles</v>
          </cell>
          <cell r="D296" t="str">
            <v>gl</v>
          </cell>
        </row>
        <row r="297">
          <cell r="A297" t="str">
            <v>0002</v>
          </cell>
          <cell r="B297" t="str">
            <v>I-0054.0002</v>
          </cell>
          <cell r="C297" t="str">
            <v>Excavación no clasificada</v>
          </cell>
          <cell r="D297" t="str">
            <v>m3</v>
          </cell>
        </row>
        <row r="298">
          <cell r="A298" t="str">
            <v>0003</v>
          </cell>
          <cell r="B298" t="str">
            <v>I-0054.0003</v>
          </cell>
          <cell r="C298" t="str">
            <v>Ejecución de base</v>
          </cell>
          <cell r="D298" t="str">
            <v>m3</v>
          </cell>
        </row>
        <row r="299">
          <cell r="A299" t="str">
            <v>0004</v>
          </cell>
          <cell r="B299" t="str">
            <v>I-0054.0004</v>
          </cell>
          <cell r="C299" t="str">
            <v>Ejecución de cunetas  en tierra</v>
          </cell>
          <cell r="D299" t="str">
            <v>ml</v>
          </cell>
        </row>
        <row r="300">
          <cell r="A300" t="str">
            <v>0005</v>
          </cell>
          <cell r="B300" t="str">
            <v>I-0054.0005</v>
          </cell>
          <cell r="C300" t="str">
            <v>Ejecución de cuneta impermeabilizada y obra de toma</v>
          </cell>
          <cell r="D300" t="str">
            <v>ml</v>
          </cell>
        </row>
        <row r="301">
          <cell r="A301" t="str">
            <v>0006</v>
          </cell>
          <cell r="B301" t="str">
            <v>I-0054.0006</v>
          </cell>
          <cell r="C301" t="str">
            <v>Arbolado público</v>
          </cell>
          <cell r="D301" t="str">
            <v>un</v>
          </cell>
        </row>
        <row r="302">
          <cell r="A302" t="str">
            <v>0007</v>
          </cell>
          <cell r="B302" t="str">
            <v>I-0054.0007</v>
          </cell>
          <cell r="C302" t="str">
            <v>Indicadores de calles</v>
          </cell>
          <cell r="D302" t="str">
            <v>un</v>
          </cell>
        </row>
        <row r="303">
          <cell r="A303" t="str">
            <v>0008</v>
          </cell>
          <cell r="B303" t="str">
            <v>I-0054.0008</v>
          </cell>
          <cell r="C303" t="str">
            <v>Vertices de lote</v>
          </cell>
          <cell r="D303" t="str">
            <v>un</v>
          </cell>
        </row>
        <row r="304">
          <cell r="A304" t="str">
            <v>0009</v>
          </cell>
          <cell r="B304" t="str">
            <v>I-0054.0009</v>
          </cell>
          <cell r="C304" t="str">
            <v>Construcción de pasante vehicular SJ-320</v>
          </cell>
          <cell r="D304" t="str">
            <v>u</v>
          </cell>
        </row>
        <row r="305">
          <cell r="A305" t="str">
            <v>0010</v>
          </cell>
          <cell r="B305" t="str">
            <v>I-0054.0010</v>
          </cell>
          <cell r="C305" t="str">
            <v>Pedraplen bajo vereda</v>
          </cell>
          <cell r="D305" t="str">
            <v>m3</v>
          </cell>
        </row>
        <row r="306">
          <cell r="A306" t="str">
            <v>0011</v>
          </cell>
          <cell r="B306" t="str">
            <v>I-0054.0011</v>
          </cell>
          <cell r="C306" t="str">
            <v>Pedraplen bajo vivienda</v>
          </cell>
          <cell r="D306" t="str">
            <v>m3</v>
          </cell>
        </row>
        <row r="307">
          <cell r="A307" t="str">
            <v>0012</v>
          </cell>
          <cell r="B307" t="str">
            <v>I-0054.0012</v>
          </cell>
          <cell r="C307" t="str">
            <v>Terraplen bajo vivienda</v>
          </cell>
          <cell r="D307" t="str">
            <v>m3</v>
          </cell>
        </row>
        <row r="308">
          <cell r="A308" t="str">
            <v>0013</v>
          </cell>
          <cell r="B308" t="str">
            <v>I-0054.0013</v>
          </cell>
          <cell r="C308" t="str">
            <v>Puentes peatonales</v>
          </cell>
          <cell r="D308" t="str">
            <v>un</v>
          </cell>
        </row>
        <row r="309">
          <cell r="A309" t="str">
            <v>0014</v>
          </cell>
          <cell r="B309" t="str">
            <v>I-0054.0014</v>
          </cell>
          <cell r="C309" t="str">
            <v>Puentes de acceso vehicular</v>
          </cell>
          <cell r="D309" t="str">
            <v>un</v>
          </cell>
        </row>
        <row r="310">
          <cell r="A310" t="str">
            <v>0015</v>
          </cell>
          <cell r="B310" t="str">
            <v>I-0054.0015</v>
          </cell>
          <cell r="C310" t="str">
            <v>Ejecución veredas municipales</v>
          </cell>
          <cell r="D310" t="str">
            <v>m2</v>
          </cell>
        </row>
        <row r="311">
          <cell r="A311" t="str">
            <v>0016</v>
          </cell>
          <cell r="B311" t="str">
            <v>I-0054.0016</v>
          </cell>
          <cell r="C311" t="str">
            <v>Rellenos en  lotes</v>
          </cell>
          <cell r="D311" t="str">
            <v>m3</v>
          </cell>
        </row>
        <row r="312">
          <cell r="A312" t="str">
            <v>0017</v>
          </cell>
          <cell r="B312" t="str">
            <v>I-0054.0017</v>
          </cell>
          <cell r="C312" t="str">
            <v>Espacios verdes</v>
          </cell>
          <cell r="D312" t="str">
            <v>gl</v>
          </cell>
        </row>
        <row r="314">
          <cell r="A314" t="str">
            <v>0055</v>
          </cell>
          <cell r="B314" t="str">
            <v>I-0055</v>
          </cell>
          <cell r="C314" t="str">
            <v>OBRAS COMPLEMENTARIAS</v>
          </cell>
        </row>
        <row r="315">
          <cell r="A315" t="str">
            <v>0001</v>
          </cell>
          <cell r="B315" t="str">
            <v>I-0055.0001</v>
          </cell>
          <cell r="C315" t="str">
            <v>Demolicion de viviendas existentes</v>
          </cell>
          <cell r="D315" t="str">
            <v>gl</v>
          </cell>
        </row>
        <row r="316">
          <cell r="A316" t="str">
            <v>0002</v>
          </cell>
          <cell r="B316" t="str">
            <v>I-0055.0002</v>
          </cell>
          <cell r="C316" t="str">
            <v>Construcción sifón sistema hidraulico</v>
          </cell>
          <cell r="D316" t="str">
            <v>unid.</v>
          </cell>
        </row>
        <row r="317">
          <cell r="A317" t="str">
            <v>0003</v>
          </cell>
          <cell r="B317" t="str">
            <v>I-0055.0003</v>
          </cell>
          <cell r="C317" t="str">
            <v>Impermeabilización ramo regador</v>
          </cell>
          <cell r="D317" t="str">
            <v>ml</v>
          </cell>
        </row>
        <row r="318">
          <cell r="A318" t="str">
            <v>0004</v>
          </cell>
          <cell r="B318" t="str">
            <v>I-0055.0004</v>
          </cell>
        </row>
        <row r="321">
          <cell r="A321" t="str">
            <v>0056</v>
          </cell>
          <cell r="B321" t="str">
            <v>I-0056</v>
          </cell>
          <cell r="C321" t="str">
            <v>DOCUMENTACIÓN FINAL</v>
          </cell>
        </row>
        <row r="322">
          <cell r="A322" t="str">
            <v>0001</v>
          </cell>
          <cell r="B322" t="str">
            <v>I-0056.0001</v>
          </cell>
          <cell r="C322" t="str">
            <v>Documentación Final de Obra</v>
          </cell>
          <cell r="D322" t="str">
            <v>gl</v>
          </cell>
        </row>
        <row r="323">
          <cell r="A323" t="str">
            <v>0002</v>
          </cell>
          <cell r="B323" t="str">
            <v>I-0056.0002</v>
          </cell>
          <cell r="C323" t="str">
            <v>Documentación final de obra - 3% Monto Total de la Obra</v>
          </cell>
          <cell r="D323" t="str">
            <v>gl</v>
          </cell>
        </row>
        <row r="324">
          <cell r="A324" t="str">
            <v>0003</v>
          </cell>
          <cell r="B324" t="str">
            <v>I-0056.0003</v>
          </cell>
        </row>
        <row r="325">
          <cell r="A325" t="str">
            <v>0004</v>
          </cell>
          <cell r="B325" t="str">
            <v>I-0056.0004</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1"/>
      <sheetName val="P2"/>
      <sheetName val="P3"/>
      <sheetName val="INFRA"/>
      <sheetName val="AP"/>
      <sheetName val="CyP"/>
      <sheetName val="PTyCI"/>
      <sheetName val="MED SIGOP"/>
      <sheetName val="PLANILLA OBRA"/>
      <sheetName val="Polinomica"/>
      <sheetName val="Insumos"/>
      <sheetName val="Grafico Avance Obra"/>
      <sheetName val="Gráfico Curva Inversiones"/>
      <sheetName val="Indices"/>
      <sheetName val="Códigos Items"/>
      <sheetName val="Gastos Generales"/>
      <sheetName val="Instrucciones"/>
      <sheetName val="MED OBRA"/>
      <sheetName val="Avance Obra"/>
      <sheetName val="Curva Inversiones"/>
      <sheetName val="Items - Códigos"/>
      <sheetName val="RGP"/>
      <sheetName val="Proto M 21"/>
      <sheetName val="Proto M1 21"/>
      <sheetName val="P-G"/>
      <sheetName val="P-F (1 PISO)"/>
      <sheetName val="P-H (1 PISO)"/>
      <sheetName val="P-G (1 PISO)"/>
      <sheetName val="P-G (2 PISO)"/>
      <sheetName val="Espacios Comunes"/>
      <sheetName val="GG"/>
    </sheetNames>
    <sheetDataSet>
      <sheetData sheetId="0" refreshError="1">
        <row r="1">
          <cell r="B1" t="str">
            <v xml:space="preserve">COMITENTE : </v>
          </cell>
          <cell r="C1" t="str">
            <v>ORGANISMO</v>
          </cell>
        </row>
        <row r="2">
          <cell r="C2" t="str">
            <v>OBRA CAPACITACION N° 0</v>
          </cell>
        </row>
        <row r="3">
          <cell r="C3" t="str">
            <v>DEPARTAMENTO</v>
          </cell>
        </row>
        <row r="9">
          <cell r="C9">
            <v>90</v>
          </cell>
        </row>
        <row r="12">
          <cell r="C12">
            <v>0</v>
          </cell>
        </row>
      </sheetData>
      <sheetData sheetId="1">
        <row r="1">
          <cell r="A1" t="str">
            <v>DATOS PROTOTIPO A17</v>
          </cell>
        </row>
      </sheetData>
      <sheetData sheetId="2" refreshError="1"/>
      <sheetData sheetId="3">
        <row r="4">
          <cell r="B4">
            <v>0</v>
          </cell>
        </row>
      </sheetData>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ites.google.com/site/brehiner2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SB826"/>
  <sheetViews>
    <sheetView showGridLines="0" zoomScaleNormal="100" workbookViewId="0">
      <pane xSplit="5" ySplit="5" topLeftCell="F6" activePane="bottomRight" state="frozen"/>
      <selection pane="topRight" activeCell="H1" sqref="H1"/>
      <selection pane="bottomLeft" activeCell="A6" sqref="A6"/>
      <selection pane="bottomRight"/>
    </sheetView>
  </sheetViews>
  <sheetFormatPr baseColWidth="10" defaultColWidth="11.42578125" defaultRowHeight="15" customHeight="1" x14ac:dyDescent="0.2"/>
  <cols>
    <col min="1" max="1" width="22" style="181" bestFit="1" customWidth="1"/>
    <col min="2" max="4" width="5.7109375" style="181" customWidth="1"/>
    <col min="5" max="5" width="33.85546875" style="181" customWidth="1"/>
    <col min="6" max="16384" width="11.42578125" style="181"/>
  </cols>
  <sheetData>
    <row r="1" spans="1:5" s="179" customFormat="1" ht="15" customHeight="1" x14ac:dyDescent="0.2"/>
    <row r="3" spans="1:5" ht="15" customHeight="1" x14ac:dyDescent="0.2">
      <c r="A3" s="409" t="s">
        <v>288</v>
      </c>
      <c r="B3" s="395"/>
      <c r="C3" s="395"/>
      <c r="D3" s="395"/>
      <c r="E3" s="409" t="s">
        <v>46</v>
      </c>
    </row>
    <row r="4" spans="1:5" ht="15" customHeight="1" x14ac:dyDescent="0.2">
      <c r="A4" s="409"/>
      <c r="B4" s="395"/>
      <c r="C4" s="395"/>
      <c r="D4" s="395"/>
      <c r="E4" s="409"/>
    </row>
    <row r="5" spans="1:5" ht="15" customHeight="1" x14ac:dyDescent="0.2">
      <c r="A5" s="180"/>
      <c r="B5" s="180"/>
      <c r="C5" s="180"/>
      <c r="D5" s="180"/>
      <c r="E5" s="180"/>
    </row>
    <row r="6" spans="1:5" ht="15" customHeight="1" x14ac:dyDescent="0.2">
      <c r="A6" t="s">
        <v>1580</v>
      </c>
      <c r="B6"/>
      <c r="C6"/>
      <c r="D6"/>
      <c r="E6" t="s">
        <v>59</v>
      </c>
    </row>
    <row r="7" spans="1:5" ht="15" customHeight="1" x14ac:dyDescent="0.2">
      <c r="A7" t="s">
        <v>1581</v>
      </c>
      <c r="B7"/>
      <c r="C7"/>
      <c r="D7"/>
      <c r="E7" t="s">
        <v>100</v>
      </c>
    </row>
    <row r="8" spans="1:5" ht="15" customHeight="1" x14ac:dyDescent="0.2">
      <c r="A8" t="s">
        <v>1582</v>
      </c>
      <c r="B8"/>
      <c r="C8"/>
      <c r="D8"/>
      <c r="E8" t="s">
        <v>58</v>
      </c>
    </row>
    <row r="9" spans="1:5" ht="15" customHeight="1" x14ac:dyDescent="0.2">
      <c r="A9" t="s">
        <v>1583</v>
      </c>
      <c r="B9"/>
      <c r="C9"/>
      <c r="D9"/>
      <c r="E9" t="s">
        <v>240</v>
      </c>
    </row>
    <row r="10" spans="1:5" ht="15" customHeight="1" x14ac:dyDescent="0.2">
      <c r="A10" t="s">
        <v>1584</v>
      </c>
      <c r="B10"/>
      <c r="C10"/>
      <c r="D10"/>
      <c r="E10" t="s">
        <v>55</v>
      </c>
    </row>
    <row r="11" spans="1:5" ht="15" customHeight="1" x14ac:dyDescent="0.2">
      <c r="A11" t="s">
        <v>1585</v>
      </c>
      <c r="B11"/>
      <c r="C11"/>
      <c r="D11"/>
      <c r="E11" t="s">
        <v>237</v>
      </c>
    </row>
    <row r="12" spans="1:5" ht="15" customHeight="1" x14ac:dyDescent="0.2">
      <c r="A12" t="s">
        <v>1370</v>
      </c>
      <c r="B12"/>
      <c r="C12"/>
      <c r="D12"/>
      <c r="E12" t="s">
        <v>229</v>
      </c>
    </row>
    <row r="13" spans="1:5" ht="15" customHeight="1" x14ac:dyDescent="0.2">
      <c r="A13" t="s">
        <v>1586</v>
      </c>
      <c r="B13"/>
      <c r="C13"/>
      <c r="D13"/>
      <c r="E13" t="s">
        <v>181</v>
      </c>
    </row>
    <row r="14" spans="1:5" ht="15" customHeight="1" x14ac:dyDescent="0.2">
      <c r="A14" t="s">
        <v>1587</v>
      </c>
      <c r="B14"/>
      <c r="C14"/>
      <c r="D14"/>
      <c r="E14" t="s">
        <v>236</v>
      </c>
    </row>
    <row r="15" spans="1:5" ht="15" customHeight="1" x14ac:dyDescent="0.2">
      <c r="A15" t="s">
        <v>1588</v>
      </c>
      <c r="B15"/>
      <c r="C15"/>
      <c r="D15"/>
      <c r="E15" t="s">
        <v>206</v>
      </c>
    </row>
    <row r="16" spans="1:5" ht="15" customHeight="1" x14ac:dyDescent="0.2">
      <c r="A16" t="s">
        <v>1589</v>
      </c>
      <c r="B16"/>
      <c r="C16"/>
      <c r="D16"/>
      <c r="E16" t="s">
        <v>207</v>
      </c>
    </row>
    <row r="17" spans="1:496" ht="15" customHeight="1" x14ac:dyDescent="0.2">
      <c r="A17" t="s">
        <v>1590</v>
      </c>
      <c r="B17"/>
      <c r="C17"/>
      <c r="D17"/>
      <c r="E17" t="s">
        <v>245</v>
      </c>
    </row>
    <row r="18" spans="1:496" ht="15" customHeight="1" x14ac:dyDescent="0.2">
      <c r="A18" t="s">
        <v>1591</v>
      </c>
      <c r="B18"/>
      <c r="C18"/>
      <c r="D18"/>
      <c r="E18" t="s">
        <v>174</v>
      </c>
    </row>
    <row r="19" spans="1:496" ht="15" customHeight="1" x14ac:dyDescent="0.2">
      <c r="A19" t="s">
        <v>1592</v>
      </c>
      <c r="B19"/>
      <c r="C19"/>
      <c r="D19"/>
      <c r="E19" t="s">
        <v>116</v>
      </c>
    </row>
    <row r="20" spans="1:496" ht="15" customHeight="1" x14ac:dyDescent="0.2">
      <c r="A20" t="s">
        <v>1593</v>
      </c>
      <c r="B20"/>
      <c r="C20"/>
      <c r="D20"/>
      <c r="E20" t="s">
        <v>114</v>
      </c>
    </row>
    <row r="21" spans="1:496" ht="15" customHeight="1" x14ac:dyDescent="0.2">
      <c r="A21" t="s">
        <v>1594</v>
      </c>
      <c r="B21"/>
      <c r="C21"/>
      <c r="D21"/>
      <c r="E21" t="s">
        <v>223</v>
      </c>
    </row>
    <row r="22" spans="1:496" s="183" customFormat="1" ht="15" customHeight="1" x14ac:dyDescent="0.2">
      <c r="A22" t="s">
        <v>1595</v>
      </c>
      <c r="B22"/>
      <c r="C22"/>
      <c r="D22"/>
      <c r="E22" t="s">
        <v>222</v>
      </c>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G22" s="181"/>
      <c r="FH22" s="181"/>
      <c r="FI22" s="181"/>
      <c r="FJ22" s="181"/>
      <c r="FK22" s="181"/>
      <c r="FL22" s="181"/>
      <c r="FM22" s="181"/>
      <c r="FN22" s="181"/>
      <c r="FO22" s="181"/>
      <c r="FP22" s="181"/>
      <c r="FQ22" s="181"/>
      <c r="FR22" s="181"/>
      <c r="FS22" s="181"/>
      <c r="FT22" s="181"/>
      <c r="FU22" s="181"/>
      <c r="FV22" s="181"/>
      <c r="FW22" s="181"/>
      <c r="FX22" s="181"/>
      <c r="FY22" s="181"/>
      <c r="FZ22" s="181"/>
      <c r="GA22" s="181"/>
      <c r="GB22" s="181"/>
      <c r="GC22" s="181"/>
      <c r="GD22" s="181"/>
      <c r="GE22" s="181"/>
      <c r="GF22" s="181"/>
      <c r="GG22" s="181"/>
      <c r="GH22" s="181"/>
      <c r="GI22" s="181"/>
      <c r="GJ22" s="181"/>
      <c r="GK22" s="181"/>
      <c r="GL22" s="181"/>
      <c r="GM22" s="181"/>
      <c r="GN22" s="181"/>
      <c r="GO22" s="181"/>
      <c r="GP22" s="181"/>
      <c r="GQ22" s="181"/>
      <c r="GR22" s="181"/>
      <c r="GS22" s="181"/>
      <c r="GT22" s="181"/>
      <c r="GU22" s="181"/>
      <c r="GV22" s="181"/>
      <c r="GW22" s="181"/>
      <c r="GX22" s="181"/>
      <c r="GY22" s="181"/>
      <c r="GZ22" s="181"/>
      <c r="HA22" s="181"/>
      <c r="HB22" s="181"/>
      <c r="HC22" s="181"/>
      <c r="HD22" s="181"/>
      <c r="HE22" s="181"/>
      <c r="HF22" s="181"/>
      <c r="HG22" s="181"/>
      <c r="HH22" s="181"/>
      <c r="HI22" s="181"/>
      <c r="HJ22" s="181"/>
      <c r="HK22" s="181"/>
      <c r="HL22" s="181"/>
      <c r="HM22" s="181"/>
      <c r="HN22" s="181"/>
      <c r="HO22" s="181"/>
      <c r="HP22" s="181"/>
      <c r="HQ22" s="181"/>
      <c r="HR22" s="181"/>
      <c r="HS22" s="181"/>
      <c r="HT22" s="181"/>
      <c r="HU22" s="181"/>
      <c r="HV22" s="181"/>
      <c r="HW22" s="181"/>
      <c r="HX22" s="181"/>
      <c r="HY22" s="181"/>
      <c r="HZ22" s="181"/>
      <c r="IA22" s="181"/>
      <c r="IB22" s="181"/>
      <c r="IC22" s="181"/>
      <c r="ID22" s="181"/>
      <c r="IE22" s="181"/>
      <c r="IF22" s="181"/>
      <c r="IG22" s="181"/>
      <c r="IH22" s="181"/>
      <c r="II22" s="181"/>
      <c r="IJ22" s="181"/>
      <c r="IK22" s="181"/>
      <c r="IL22" s="181"/>
      <c r="IM22" s="181"/>
      <c r="IN22" s="181"/>
      <c r="IO22" s="181"/>
      <c r="IP22" s="181"/>
      <c r="IQ22" s="181"/>
      <c r="IR22" s="181"/>
      <c r="IS22" s="181"/>
      <c r="IT22" s="181"/>
      <c r="IU22" s="181"/>
      <c r="IV22" s="181"/>
      <c r="IW22" s="181"/>
      <c r="IX22" s="181"/>
      <c r="IY22" s="181"/>
      <c r="IZ22" s="181"/>
      <c r="JA22" s="181"/>
      <c r="JB22" s="181"/>
      <c r="JC22" s="181"/>
      <c r="JD22" s="181"/>
      <c r="JE22" s="181"/>
      <c r="JF22" s="181"/>
      <c r="JG22" s="181"/>
      <c r="JH22" s="181"/>
      <c r="JI22" s="181"/>
      <c r="JJ22" s="181"/>
      <c r="JK22" s="181"/>
      <c r="JL22" s="181"/>
      <c r="JM22" s="181"/>
      <c r="JN22" s="181"/>
      <c r="JO22" s="181"/>
      <c r="JP22" s="181"/>
      <c r="JQ22" s="181"/>
      <c r="JR22" s="181"/>
      <c r="JS22" s="181"/>
      <c r="JT22" s="181"/>
      <c r="JU22" s="181"/>
      <c r="JV22" s="181"/>
      <c r="JW22" s="181"/>
      <c r="JX22" s="181"/>
      <c r="JY22" s="181"/>
      <c r="JZ22" s="181"/>
      <c r="KA22" s="181"/>
      <c r="KB22" s="181"/>
      <c r="KC22" s="181"/>
      <c r="KD22" s="181"/>
      <c r="KE22" s="181"/>
      <c r="KF22" s="181"/>
      <c r="KG22" s="181"/>
      <c r="KH22" s="181"/>
      <c r="KI22" s="181"/>
      <c r="KJ22" s="181"/>
      <c r="KK22" s="181"/>
      <c r="KL22" s="181"/>
      <c r="KM22" s="181"/>
      <c r="KN22" s="181"/>
      <c r="KO22" s="181"/>
      <c r="KP22" s="181"/>
      <c r="KQ22" s="181"/>
      <c r="KR22" s="181"/>
      <c r="KS22" s="181"/>
      <c r="KT22" s="181"/>
      <c r="KU22" s="181"/>
      <c r="KV22" s="181"/>
      <c r="KW22" s="181"/>
      <c r="KX22" s="181"/>
      <c r="KY22" s="181"/>
      <c r="KZ22" s="181"/>
      <c r="LA22" s="181"/>
      <c r="LB22" s="181"/>
      <c r="LC22" s="181"/>
      <c r="LD22" s="181"/>
      <c r="LE22" s="181"/>
      <c r="LF22" s="181"/>
      <c r="LG22" s="181"/>
      <c r="LH22" s="181"/>
      <c r="LI22" s="181"/>
      <c r="LJ22" s="181"/>
      <c r="LK22" s="181"/>
      <c r="LL22" s="181"/>
      <c r="LM22" s="181"/>
      <c r="LN22" s="181"/>
      <c r="LO22" s="181"/>
      <c r="LP22" s="181"/>
      <c r="LQ22" s="181"/>
      <c r="LR22" s="181"/>
      <c r="LS22" s="181"/>
      <c r="LT22" s="181"/>
      <c r="LU22" s="181"/>
      <c r="LV22" s="181"/>
      <c r="LW22" s="181"/>
      <c r="LX22" s="181"/>
      <c r="LY22" s="181"/>
      <c r="LZ22" s="181"/>
      <c r="MA22" s="181"/>
      <c r="MB22" s="181"/>
      <c r="MC22" s="181"/>
      <c r="MD22" s="181"/>
      <c r="ME22" s="181"/>
      <c r="MF22" s="181"/>
      <c r="MG22" s="181"/>
      <c r="MH22" s="181"/>
      <c r="MI22" s="181"/>
      <c r="MJ22" s="181"/>
      <c r="MK22" s="181"/>
      <c r="ML22" s="181"/>
      <c r="MM22" s="181"/>
      <c r="MN22" s="181"/>
      <c r="MO22" s="181"/>
      <c r="MP22" s="181"/>
      <c r="MQ22" s="181"/>
      <c r="MR22" s="181"/>
      <c r="MS22" s="181"/>
      <c r="MT22" s="181"/>
      <c r="MU22" s="181"/>
      <c r="MV22" s="181"/>
      <c r="MW22" s="181"/>
      <c r="MX22" s="181"/>
      <c r="MY22" s="181"/>
      <c r="MZ22" s="181"/>
      <c r="NA22" s="181"/>
      <c r="NB22" s="181"/>
      <c r="NC22" s="181"/>
      <c r="ND22" s="181"/>
      <c r="NE22" s="181"/>
      <c r="NF22" s="181"/>
      <c r="NG22" s="181"/>
      <c r="NH22" s="181"/>
      <c r="NI22" s="181"/>
      <c r="NJ22" s="181"/>
      <c r="NK22" s="181"/>
      <c r="NL22" s="181"/>
      <c r="NM22" s="181"/>
      <c r="NN22" s="181"/>
      <c r="NO22" s="181"/>
      <c r="NP22" s="181"/>
      <c r="NQ22" s="181"/>
      <c r="NR22" s="181"/>
      <c r="NS22" s="181"/>
      <c r="NT22" s="181"/>
      <c r="NU22" s="181"/>
      <c r="NV22" s="181"/>
      <c r="NW22" s="181"/>
      <c r="NX22" s="181"/>
      <c r="NY22" s="181"/>
      <c r="NZ22" s="181"/>
      <c r="OA22" s="181"/>
      <c r="OB22" s="181"/>
      <c r="OC22" s="181"/>
      <c r="OD22" s="181"/>
      <c r="OE22" s="181"/>
      <c r="OF22" s="181"/>
      <c r="OG22" s="181"/>
      <c r="OH22" s="181"/>
      <c r="OI22" s="181"/>
      <c r="OJ22" s="181"/>
      <c r="OK22" s="181"/>
      <c r="OL22" s="181"/>
      <c r="OM22" s="181"/>
      <c r="ON22" s="181"/>
      <c r="OO22" s="181"/>
      <c r="OP22" s="181"/>
      <c r="OQ22" s="181"/>
      <c r="OR22" s="181"/>
      <c r="OS22" s="181"/>
      <c r="OT22" s="181"/>
      <c r="OU22" s="181"/>
      <c r="OV22" s="181"/>
      <c r="OW22" s="181"/>
      <c r="OX22" s="181"/>
      <c r="OY22" s="181"/>
      <c r="OZ22" s="181"/>
      <c r="PA22" s="181"/>
      <c r="PB22" s="181"/>
      <c r="PC22" s="181"/>
      <c r="PD22" s="181"/>
      <c r="PE22" s="181"/>
      <c r="PF22" s="181"/>
      <c r="PG22" s="181"/>
      <c r="PH22" s="181"/>
      <c r="PI22" s="181"/>
      <c r="PJ22" s="181"/>
      <c r="PK22" s="181"/>
      <c r="PL22" s="181"/>
      <c r="PM22" s="181"/>
      <c r="PN22" s="181"/>
      <c r="PO22" s="181"/>
      <c r="PP22" s="181"/>
      <c r="PQ22" s="181"/>
      <c r="PR22" s="181"/>
      <c r="PS22" s="181"/>
      <c r="PT22" s="181"/>
      <c r="PU22" s="181"/>
      <c r="PV22" s="181"/>
      <c r="PW22" s="181"/>
      <c r="PX22" s="181"/>
      <c r="PY22" s="181"/>
      <c r="PZ22" s="181"/>
      <c r="QA22" s="181"/>
      <c r="QB22" s="181"/>
      <c r="QC22" s="181"/>
      <c r="QD22" s="181"/>
      <c r="QE22" s="181"/>
      <c r="QF22" s="181"/>
      <c r="QG22" s="181"/>
      <c r="QH22" s="181"/>
      <c r="QI22" s="181"/>
      <c r="QJ22" s="181"/>
      <c r="QK22" s="181"/>
      <c r="QL22" s="181"/>
      <c r="QM22" s="181"/>
      <c r="QN22" s="181"/>
      <c r="QO22" s="181"/>
      <c r="QP22" s="181"/>
      <c r="QQ22" s="181"/>
      <c r="QR22" s="181"/>
      <c r="QS22" s="181"/>
      <c r="QT22" s="181"/>
      <c r="QU22" s="181"/>
      <c r="QV22" s="181"/>
      <c r="QW22" s="181"/>
      <c r="QX22" s="181"/>
      <c r="QY22" s="181"/>
      <c r="QZ22" s="181"/>
      <c r="RA22" s="181"/>
      <c r="RB22" s="181"/>
      <c r="RC22" s="181"/>
      <c r="RD22" s="181"/>
      <c r="RE22" s="181"/>
      <c r="RF22" s="181"/>
      <c r="RG22" s="181"/>
      <c r="RH22" s="181"/>
      <c r="RI22" s="181"/>
      <c r="RJ22" s="181"/>
      <c r="RK22" s="181"/>
      <c r="RL22" s="181"/>
      <c r="RM22" s="181"/>
      <c r="RN22" s="181"/>
      <c r="RO22" s="181"/>
      <c r="RP22" s="181"/>
      <c r="RQ22" s="181"/>
      <c r="RR22" s="181"/>
      <c r="RS22" s="181"/>
      <c r="RT22" s="181"/>
      <c r="RU22" s="181"/>
      <c r="RV22" s="181"/>
      <c r="RW22" s="181"/>
      <c r="RX22" s="181"/>
      <c r="RY22" s="181"/>
      <c r="RZ22" s="181"/>
      <c r="SA22" s="181"/>
      <c r="SB22" s="181"/>
    </row>
    <row r="23" spans="1:496" s="183" customFormat="1" ht="15" customHeight="1" x14ac:dyDescent="0.2">
      <c r="A23" t="s">
        <v>1596</v>
      </c>
      <c r="B23"/>
      <c r="C23"/>
      <c r="D23"/>
      <c r="E23" t="s">
        <v>221</v>
      </c>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c r="FY23" s="181"/>
      <c r="FZ23" s="181"/>
      <c r="GA23" s="181"/>
      <c r="GB23" s="181"/>
      <c r="GC23" s="181"/>
      <c r="GD23" s="181"/>
      <c r="GE23" s="181"/>
      <c r="GF23" s="181"/>
      <c r="GG23" s="181"/>
      <c r="GH23" s="181"/>
      <c r="GI23" s="181"/>
      <c r="GJ23" s="181"/>
      <c r="GK23" s="181"/>
      <c r="GL23" s="181"/>
      <c r="GM23" s="181"/>
      <c r="GN23" s="181"/>
      <c r="GO23" s="181"/>
      <c r="GP23" s="181"/>
      <c r="GQ23" s="181"/>
      <c r="GR23" s="181"/>
      <c r="GS23" s="181"/>
      <c r="GT23" s="181"/>
      <c r="GU23" s="181"/>
      <c r="GV23" s="181"/>
      <c r="GW23" s="181"/>
      <c r="GX23" s="181"/>
      <c r="GY23" s="181"/>
      <c r="GZ23" s="181"/>
      <c r="HA23" s="181"/>
      <c r="HB23" s="181"/>
      <c r="HC23" s="181"/>
      <c r="HD23" s="181"/>
      <c r="HE23" s="181"/>
      <c r="HF23" s="181"/>
      <c r="HG23" s="181"/>
      <c r="HH23" s="181"/>
      <c r="HI23" s="181"/>
      <c r="HJ23" s="181"/>
      <c r="HK23" s="181"/>
      <c r="HL23" s="181"/>
      <c r="HM23" s="181"/>
      <c r="HN23" s="181"/>
      <c r="HO23" s="181"/>
      <c r="HP23" s="181"/>
      <c r="HQ23" s="181"/>
      <c r="HR23" s="181"/>
      <c r="HS23" s="181"/>
      <c r="HT23" s="181"/>
      <c r="HU23" s="181"/>
      <c r="HV23" s="181"/>
      <c r="HW23" s="181"/>
      <c r="HX23" s="181"/>
      <c r="HY23" s="181"/>
      <c r="HZ23" s="181"/>
      <c r="IA23" s="181"/>
      <c r="IB23" s="181"/>
      <c r="IC23" s="181"/>
      <c r="ID23" s="181"/>
      <c r="IE23" s="181"/>
      <c r="IF23" s="181"/>
      <c r="IG23" s="181"/>
      <c r="IH23" s="181"/>
      <c r="II23" s="181"/>
      <c r="IJ23" s="181"/>
      <c r="IK23" s="181"/>
      <c r="IL23" s="181"/>
      <c r="IM23" s="181"/>
      <c r="IN23" s="181"/>
      <c r="IO23" s="181"/>
      <c r="IP23" s="181"/>
      <c r="IQ23" s="181"/>
      <c r="IR23" s="181"/>
      <c r="IS23" s="181"/>
      <c r="IT23" s="181"/>
      <c r="IU23" s="181"/>
      <c r="IV23" s="181"/>
      <c r="IW23" s="181"/>
      <c r="IX23" s="181"/>
      <c r="IY23" s="181"/>
      <c r="IZ23" s="181"/>
      <c r="JA23" s="181"/>
      <c r="JB23" s="181"/>
      <c r="JC23" s="181"/>
      <c r="JD23" s="181"/>
      <c r="JE23" s="181"/>
      <c r="JF23" s="181"/>
      <c r="JG23" s="181"/>
      <c r="JH23" s="181"/>
      <c r="JI23" s="181"/>
      <c r="JJ23" s="181"/>
      <c r="JK23" s="181"/>
      <c r="JL23" s="181"/>
      <c r="JM23" s="181"/>
      <c r="JN23" s="181"/>
      <c r="JO23" s="181"/>
      <c r="JP23" s="181"/>
      <c r="JQ23" s="181"/>
      <c r="JR23" s="181"/>
      <c r="JS23" s="181"/>
      <c r="JT23" s="181"/>
      <c r="JU23" s="181"/>
      <c r="JV23" s="181"/>
      <c r="JW23" s="181"/>
      <c r="JX23" s="181"/>
      <c r="JY23" s="181"/>
      <c r="JZ23" s="181"/>
      <c r="KA23" s="181"/>
      <c r="KB23" s="181"/>
      <c r="KC23" s="181"/>
      <c r="KD23" s="181"/>
      <c r="KE23" s="181"/>
      <c r="KF23" s="181"/>
      <c r="KG23" s="181"/>
      <c r="KH23" s="181"/>
      <c r="KI23" s="181"/>
      <c r="KJ23" s="181"/>
      <c r="KK23" s="181"/>
      <c r="KL23" s="181"/>
      <c r="KM23" s="181"/>
      <c r="KN23" s="181"/>
      <c r="KO23" s="181"/>
      <c r="KP23" s="181"/>
      <c r="KQ23" s="181"/>
      <c r="KR23" s="181"/>
      <c r="KS23" s="181"/>
      <c r="KT23" s="181"/>
      <c r="KU23" s="181"/>
      <c r="KV23" s="181"/>
      <c r="KW23" s="181"/>
      <c r="KX23" s="181"/>
      <c r="KY23" s="181"/>
      <c r="KZ23" s="181"/>
      <c r="LA23" s="181"/>
      <c r="LB23" s="181"/>
      <c r="LC23" s="181"/>
      <c r="LD23" s="181"/>
      <c r="LE23" s="181"/>
      <c r="LF23" s="181"/>
      <c r="LG23" s="181"/>
      <c r="LH23" s="181"/>
      <c r="LI23" s="181"/>
      <c r="LJ23" s="181"/>
      <c r="LK23" s="181"/>
      <c r="LL23" s="181"/>
      <c r="LM23" s="181"/>
      <c r="LN23" s="181"/>
      <c r="LO23" s="181"/>
      <c r="LP23" s="181"/>
      <c r="LQ23" s="181"/>
      <c r="LR23" s="181"/>
      <c r="LS23" s="181"/>
      <c r="LT23" s="181"/>
      <c r="LU23" s="181"/>
      <c r="LV23" s="181"/>
      <c r="LW23" s="181"/>
      <c r="LX23" s="181"/>
      <c r="LY23" s="181"/>
      <c r="LZ23" s="181"/>
      <c r="MA23" s="181"/>
      <c r="MB23" s="181"/>
      <c r="MC23" s="181"/>
      <c r="MD23" s="181"/>
      <c r="ME23" s="181"/>
      <c r="MF23" s="181"/>
      <c r="MG23" s="181"/>
      <c r="MH23" s="181"/>
      <c r="MI23" s="181"/>
      <c r="MJ23" s="181"/>
      <c r="MK23" s="181"/>
      <c r="ML23" s="181"/>
      <c r="MM23" s="181"/>
      <c r="MN23" s="181"/>
      <c r="MO23" s="181"/>
      <c r="MP23" s="181"/>
      <c r="MQ23" s="181"/>
      <c r="MR23" s="181"/>
      <c r="MS23" s="181"/>
      <c r="MT23" s="181"/>
      <c r="MU23" s="181"/>
      <c r="MV23" s="181"/>
      <c r="MW23" s="181"/>
      <c r="MX23" s="181"/>
      <c r="MY23" s="181"/>
      <c r="MZ23" s="181"/>
      <c r="NA23" s="181"/>
      <c r="NB23" s="181"/>
      <c r="NC23" s="181"/>
      <c r="ND23" s="181"/>
      <c r="NE23" s="181"/>
      <c r="NF23" s="181"/>
      <c r="NG23" s="181"/>
      <c r="NH23" s="181"/>
      <c r="NI23" s="181"/>
      <c r="NJ23" s="181"/>
      <c r="NK23" s="181"/>
      <c r="NL23" s="181"/>
      <c r="NM23" s="181"/>
      <c r="NN23" s="181"/>
      <c r="NO23" s="181"/>
      <c r="NP23" s="181"/>
      <c r="NQ23" s="181"/>
      <c r="NR23" s="181"/>
      <c r="NS23" s="181"/>
      <c r="NT23" s="181"/>
      <c r="NU23" s="181"/>
      <c r="NV23" s="181"/>
      <c r="NW23" s="181"/>
      <c r="NX23" s="181"/>
      <c r="NY23" s="181"/>
      <c r="NZ23" s="181"/>
      <c r="OA23" s="181"/>
      <c r="OB23" s="181"/>
      <c r="OC23" s="181"/>
      <c r="OD23" s="181"/>
      <c r="OE23" s="181"/>
      <c r="OF23" s="181"/>
      <c r="OG23" s="181"/>
      <c r="OH23" s="181"/>
      <c r="OI23" s="181"/>
      <c r="OJ23" s="181"/>
      <c r="OK23" s="181"/>
      <c r="OL23" s="181"/>
      <c r="OM23" s="181"/>
      <c r="ON23" s="181"/>
      <c r="OO23" s="181"/>
      <c r="OP23" s="181"/>
      <c r="OQ23" s="181"/>
      <c r="OR23" s="181"/>
      <c r="OS23" s="181"/>
      <c r="OT23" s="181"/>
      <c r="OU23" s="181"/>
      <c r="OV23" s="181"/>
      <c r="OW23" s="181"/>
      <c r="OX23" s="181"/>
      <c r="OY23" s="181"/>
      <c r="OZ23" s="181"/>
      <c r="PA23" s="181"/>
      <c r="PB23" s="181"/>
      <c r="PC23" s="181"/>
      <c r="PD23" s="181"/>
      <c r="PE23" s="181"/>
      <c r="PF23" s="181"/>
      <c r="PG23" s="181"/>
      <c r="PH23" s="181"/>
      <c r="PI23" s="181"/>
      <c r="PJ23" s="181"/>
      <c r="PK23" s="181"/>
      <c r="PL23" s="181"/>
      <c r="PM23" s="181"/>
      <c r="PN23" s="181"/>
      <c r="PO23" s="181"/>
      <c r="PP23" s="181"/>
      <c r="PQ23" s="181"/>
      <c r="PR23" s="181"/>
      <c r="PS23" s="181"/>
      <c r="PT23" s="181"/>
      <c r="PU23" s="181"/>
      <c r="PV23" s="181"/>
      <c r="PW23" s="181"/>
      <c r="PX23" s="181"/>
      <c r="PY23" s="181"/>
      <c r="PZ23" s="181"/>
      <c r="QA23" s="181"/>
      <c r="QB23" s="181"/>
      <c r="QC23" s="181"/>
      <c r="QD23" s="181"/>
      <c r="QE23" s="181"/>
      <c r="QF23" s="181"/>
      <c r="QG23" s="181"/>
      <c r="QH23" s="181"/>
      <c r="QI23" s="181"/>
      <c r="QJ23" s="181"/>
      <c r="QK23" s="181"/>
      <c r="QL23" s="181"/>
      <c r="QM23" s="181"/>
      <c r="QN23" s="181"/>
      <c r="QO23" s="181"/>
      <c r="QP23" s="181"/>
      <c r="QQ23" s="181"/>
      <c r="QR23" s="181"/>
      <c r="QS23" s="181"/>
      <c r="QT23" s="181"/>
      <c r="QU23" s="181"/>
      <c r="QV23" s="181"/>
      <c r="QW23" s="181"/>
      <c r="QX23" s="181"/>
      <c r="QY23" s="181"/>
      <c r="QZ23" s="181"/>
      <c r="RA23" s="181"/>
      <c r="RB23" s="181"/>
      <c r="RC23" s="181"/>
      <c r="RD23" s="181"/>
      <c r="RE23" s="181"/>
      <c r="RF23" s="181"/>
      <c r="RG23" s="181"/>
      <c r="RH23" s="181"/>
      <c r="RI23" s="181"/>
      <c r="RJ23" s="181"/>
      <c r="RK23" s="181"/>
      <c r="RL23" s="181"/>
      <c r="RM23" s="181"/>
      <c r="RN23" s="181"/>
      <c r="RO23" s="181"/>
      <c r="RP23" s="181"/>
      <c r="RQ23" s="181"/>
      <c r="RR23" s="181"/>
      <c r="RS23" s="181"/>
      <c r="RT23" s="181"/>
      <c r="RU23" s="181"/>
      <c r="RV23" s="181"/>
      <c r="RW23" s="181"/>
      <c r="RX23" s="181"/>
      <c r="RY23" s="181"/>
      <c r="RZ23" s="181"/>
      <c r="SA23" s="181"/>
      <c r="SB23" s="181"/>
    </row>
    <row r="24" spans="1:496" s="183" customFormat="1" ht="15" customHeight="1" x14ac:dyDescent="0.2">
      <c r="A24" t="s">
        <v>1597</v>
      </c>
      <c r="B24"/>
      <c r="C24"/>
      <c r="D24"/>
      <c r="E24" t="s">
        <v>219</v>
      </c>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181"/>
      <c r="ED24" s="181"/>
      <c r="EE24" s="181"/>
      <c r="EF24" s="181"/>
      <c r="EG24" s="181"/>
      <c r="EH24" s="181"/>
      <c r="EI24" s="181"/>
      <c r="EJ24" s="181"/>
      <c r="EK24" s="181"/>
      <c r="EL24" s="181"/>
      <c r="EM24" s="181"/>
      <c r="EN24" s="181"/>
      <c r="EO24" s="181"/>
      <c r="EP24" s="181"/>
      <c r="EQ24" s="181"/>
      <c r="ER24" s="181"/>
      <c r="ES24" s="181"/>
      <c r="ET24" s="181"/>
      <c r="EU24" s="181"/>
      <c r="EV24" s="181"/>
      <c r="EW24" s="181"/>
      <c r="EX24" s="181"/>
      <c r="EY24" s="181"/>
      <c r="EZ24" s="181"/>
      <c r="FA24" s="181"/>
      <c r="FB24" s="181"/>
      <c r="FC24" s="181"/>
      <c r="FD24" s="181"/>
      <c r="FE24" s="181"/>
      <c r="FF24" s="181"/>
      <c r="FG24" s="181"/>
      <c r="FH24" s="181"/>
      <c r="FI24" s="181"/>
      <c r="FJ24" s="181"/>
      <c r="FK24" s="181"/>
      <c r="FL24" s="181"/>
      <c r="FM24" s="181"/>
      <c r="FN24" s="181"/>
      <c r="FO24" s="181"/>
      <c r="FP24" s="181"/>
      <c r="FQ24" s="181"/>
      <c r="FR24" s="181"/>
      <c r="FS24" s="181"/>
      <c r="FT24" s="181"/>
      <c r="FU24" s="181"/>
      <c r="FV24" s="181"/>
      <c r="FW24" s="181"/>
      <c r="FX24" s="181"/>
      <c r="FY24" s="181"/>
      <c r="FZ24" s="181"/>
      <c r="GA24" s="181"/>
      <c r="GB24" s="181"/>
      <c r="GC24" s="181"/>
      <c r="GD24" s="181"/>
      <c r="GE24" s="181"/>
      <c r="GF24" s="181"/>
      <c r="GG24" s="181"/>
      <c r="GH24" s="181"/>
      <c r="GI24" s="181"/>
      <c r="GJ24" s="181"/>
      <c r="GK24" s="181"/>
      <c r="GL24" s="181"/>
      <c r="GM24" s="181"/>
      <c r="GN24" s="181"/>
      <c r="GO24" s="181"/>
      <c r="GP24" s="181"/>
      <c r="GQ24" s="181"/>
      <c r="GR24" s="181"/>
      <c r="GS24" s="181"/>
      <c r="GT24" s="181"/>
      <c r="GU24" s="181"/>
      <c r="GV24" s="181"/>
      <c r="GW24" s="181"/>
      <c r="GX24" s="181"/>
      <c r="GY24" s="181"/>
      <c r="GZ24" s="181"/>
      <c r="HA24" s="181"/>
      <c r="HB24" s="181"/>
      <c r="HC24" s="181"/>
      <c r="HD24" s="181"/>
      <c r="HE24" s="181"/>
      <c r="HF24" s="181"/>
      <c r="HG24" s="181"/>
      <c r="HH24" s="181"/>
      <c r="HI24" s="181"/>
      <c r="HJ24" s="181"/>
      <c r="HK24" s="181"/>
      <c r="HL24" s="181"/>
      <c r="HM24" s="181"/>
      <c r="HN24" s="181"/>
      <c r="HO24" s="181"/>
      <c r="HP24" s="181"/>
      <c r="HQ24" s="181"/>
      <c r="HR24" s="181"/>
      <c r="HS24" s="181"/>
      <c r="HT24" s="181"/>
      <c r="HU24" s="181"/>
      <c r="HV24" s="181"/>
      <c r="HW24" s="181"/>
      <c r="HX24" s="181"/>
      <c r="HY24" s="181"/>
      <c r="HZ24" s="181"/>
      <c r="IA24" s="181"/>
      <c r="IB24" s="181"/>
      <c r="IC24" s="181"/>
      <c r="ID24" s="181"/>
      <c r="IE24" s="181"/>
      <c r="IF24" s="181"/>
      <c r="IG24" s="181"/>
      <c r="IH24" s="181"/>
      <c r="II24" s="181"/>
      <c r="IJ24" s="181"/>
      <c r="IK24" s="181"/>
      <c r="IL24" s="181"/>
      <c r="IM24" s="181"/>
      <c r="IN24" s="181"/>
      <c r="IO24" s="181"/>
      <c r="IP24" s="181"/>
      <c r="IQ24" s="181"/>
      <c r="IR24" s="181"/>
      <c r="IS24" s="181"/>
      <c r="IT24" s="181"/>
      <c r="IU24" s="181"/>
      <c r="IV24" s="181"/>
      <c r="IW24" s="181"/>
      <c r="IX24" s="181"/>
      <c r="IY24" s="181"/>
      <c r="IZ24" s="181"/>
      <c r="JA24" s="181"/>
      <c r="JB24" s="181"/>
      <c r="JC24" s="181"/>
      <c r="JD24" s="181"/>
      <c r="JE24" s="181"/>
      <c r="JF24" s="181"/>
      <c r="JG24" s="181"/>
      <c r="JH24" s="181"/>
      <c r="JI24" s="181"/>
      <c r="JJ24" s="181"/>
      <c r="JK24" s="181"/>
      <c r="JL24" s="181"/>
      <c r="JM24" s="181"/>
      <c r="JN24" s="181"/>
      <c r="JO24" s="181"/>
      <c r="JP24" s="181"/>
      <c r="JQ24" s="181"/>
      <c r="JR24" s="181"/>
      <c r="JS24" s="181"/>
      <c r="JT24" s="181"/>
      <c r="JU24" s="181"/>
      <c r="JV24" s="181"/>
      <c r="JW24" s="181"/>
      <c r="JX24" s="181"/>
      <c r="JY24" s="181"/>
      <c r="JZ24" s="181"/>
      <c r="KA24" s="181"/>
      <c r="KB24" s="181"/>
      <c r="KC24" s="181"/>
      <c r="KD24" s="181"/>
      <c r="KE24" s="181"/>
      <c r="KF24" s="181"/>
      <c r="KG24" s="181"/>
      <c r="KH24" s="181"/>
      <c r="KI24" s="181"/>
      <c r="KJ24" s="181"/>
      <c r="KK24" s="181"/>
      <c r="KL24" s="181"/>
      <c r="KM24" s="181"/>
      <c r="KN24" s="181"/>
      <c r="KO24" s="181"/>
      <c r="KP24" s="181"/>
      <c r="KQ24" s="181"/>
      <c r="KR24" s="181"/>
      <c r="KS24" s="181"/>
      <c r="KT24" s="181"/>
      <c r="KU24" s="181"/>
      <c r="KV24" s="181"/>
      <c r="KW24" s="181"/>
      <c r="KX24" s="181"/>
      <c r="KY24" s="181"/>
      <c r="KZ24" s="181"/>
      <c r="LA24" s="181"/>
      <c r="LB24" s="181"/>
      <c r="LC24" s="181"/>
      <c r="LD24" s="181"/>
      <c r="LE24" s="181"/>
      <c r="LF24" s="181"/>
      <c r="LG24" s="181"/>
      <c r="LH24" s="181"/>
      <c r="LI24" s="181"/>
      <c r="LJ24" s="181"/>
      <c r="LK24" s="181"/>
      <c r="LL24" s="181"/>
      <c r="LM24" s="181"/>
      <c r="LN24" s="181"/>
      <c r="LO24" s="181"/>
      <c r="LP24" s="181"/>
      <c r="LQ24" s="181"/>
      <c r="LR24" s="181"/>
      <c r="LS24" s="181"/>
      <c r="LT24" s="181"/>
      <c r="LU24" s="181"/>
      <c r="LV24" s="181"/>
      <c r="LW24" s="181"/>
      <c r="LX24" s="181"/>
      <c r="LY24" s="181"/>
      <c r="LZ24" s="181"/>
      <c r="MA24" s="181"/>
      <c r="MB24" s="181"/>
      <c r="MC24" s="181"/>
      <c r="MD24" s="181"/>
      <c r="ME24" s="181"/>
      <c r="MF24" s="181"/>
      <c r="MG24" s="181"/>
      <c r="MH24" s="181"/>
      <c r="MI24" s="181"/>
      <c r="MJ24" s="181"/>
      <c r="MK24" s="181"/>
      <c r="ML24" s="181"/>
      <c r="MM24" s="181"/>
      <c r="MN24" s="181"/>
      <c r="MO24" s="181"/>
      <c r="MP24" s="181"/>
      <c r="MQ24" s="181"/>
      <c r="MR24" s="181"/>
      <c r="MS24" s="181"/>
      <c r="MT24" s="181"/>
      <c r="MU24" s="181"/>
      <c r="MV24" s="181"/>
      <c r="MW24" s="181"/>
      <c r="MX24" s="181"/>
      <c r="MY24" s="181"/>
      <c r="MZ24" s="181"/>
      <c r="NA24" s="181"/>
      <c r="NB24" s="181"/>
      <c r="NC24" s="181"/>
      <c r="ND24" s="181"/>
      <c r="NE24" s="181"/>
      <c r="NF24" s="181"/>
      <c r="NG24" s="181"/>
      <c r="NH24" s="181"/>
      <c r="NI24" s="181"/>
      <c r="NJ24" s="181"/>
      <c r="NK24" s="181"/>
      <c r="NL24" s="181"/>
      <c r="NM24" s="181"/>
      <c r="NN24" s="181"/>
      <c r="NO24" s="181"/>
      <c r="NP24" s="181"/>
      <c r="NQ24" s="181"/>
      <c r="NR24" s="181"/>
      <c r="NS24" s="181"/>
      <c r="NT24" s="181"/>
      <c r="NU24" s="181"/>
      <c r="NV24" s="181"/>
      <c r="NW24" s="181"/>
      <c r="NX24" s="181"/>
      <c r="NY24" s="181"/>
      <c r="NZ24" s="181"/>
      <c r="OA24" s="181"/>
      <c r="OB24" s="181"/>
      <c r="OC24" s="181"/>
      <c r="OD24" s="181"/>
      <c r="OE24" s="181"/>
      <c r="OF24" s="181"/>
      <c r="OG24" s="181"/>
      <c r="OH24" s="181"/>
      <c r="OI24" s="181"/>
      <c r="OJ24" s="181"/>
      <c r="OK24" s="181"/>
      <c r="OL24" s="181"/>
      <c r="OM24" s="181"/>
      <c r="ON24" s="181"/>
      <c r="OO24" s="181"/>
      <c r="OP24" s="181"/>
      <c r="OQ24" s="181"/>
      <c r="OR24" s="181"/>
      <c r="OS24" s="181"/>
      <c r="OT24" s="181"/>
      <c r="OU24" s="181"/>
      <c r="OV24" s="181"/>
      <c r="OW24" s="181"/>
      <c r="OX24" s="181"/>
      <c r="OY24" s="181"/>
      <c r="OZ24" s="181"/>
      <c r="PA24" s="181"/>
      <c r="PB24" s="181"/>
      <c r="PC24" s="181"/>
      <c r="PD24" s="181"/>
      <c r="PE24" s="181"/>
      <c r="PF24" s="181"/>
      <c r="PG24" s="181"/>
      <c r="PH24" s="181"/>
      <c r="PI24" s="181"/>
      <c r="PJ24" s="181"/>
      <c r="PK24" s="181"/>
      <c r="PL24" s="181"/>
      <c r="PM24" s="181"/>
      <c r="PN24" s="181"/>
      <c r="PO24" s="181"/>
      <c r="PP24" s="181"/>
      <c r="PQ24" s="181"/>
      <c r="PR24" s="181"/>
      <c r="PS24" s="181"/>
      <c r="PT24" s="181"/>
      <c r="PU24" s="181"/>
      <c r="PV24" s="181"/>
      <c r="PW24" s="181"/>
      <c r="PX24" s="181"/>
      <c r="PY24" s="181"/>
      <c r="PZ24" s="181"/>
      <c r="QA24" s="181"/>
      <c r="QB24" s="181"/>
      <c r="QC24" s="181"/>
      <c r="QD24" s="181"/>
      <c r="QE24" s="181"/>
      <c r="QF24" s="181"/>
      <c r="QG24" s="181"/>
      <c r="QH24" s="181"/>
      <c r="QI24" s="181"/>
      <c r="QJ24" s="181"/>
      <c r="QK24" s="181"/>
      <c r="QL24" s="181"/>
      <c r="QM24" s="181"/>
      <c r="QN24" s="181"/>
      <c r="QO24" s="181"/>
      <c r="QP24" s="181"/>
      <c r="QQ24" s="181"/>
      <c r="QR24" s="181"/>
      <c r="QS24" s="181"/>
      <c r="QT24" s="181"/>
      <c r="QU24" s="181"/>
      <c r="QV24" s="181"/>
      <c r="QW24" s="181"/>
      <c r="QX24" s="181"/>
      <c r="QY24" s="181"/>
      <c r="QZ24" s="181"/>
      <c r="RA24" s="181"/>
      <c r="RB24" s="181"/>
      <c r="RC24" s="181"/>
      <c r="RD24" s="181"/>
      <c r="RE24" s="181"/>
      <c r="RF24" s="181"/>
      <c r="RG24" s="181"/>
      <c r="RH24" s="181"/>
      <c r="RI24" s="181"/>
      <c r="RJ24" s="181"/>
      <c r="RK24" s="181"/>
      <c r="RL24" s="181"/>
      <c r="RM24" s="181"/>
      <c r="RN24" s="181"/>
      <c r="RO24" s="181"/>
      <c r="RP24" s="181"/>
      <c r="RQ24" s="181"/>
      <c r="RR24" s="181"/>
      <c r="RS24" s="181"/>
      <c r="RT24" s="181"/>
      <c r="RU24" s="181"/>
      <c r="RV24" s="181"/>
      <c r="RW24" s="181"/>
      <c r="RX24" s="181"/>
      <c r="RY24" s="181"/>
      <c r="RZ24" s="181"/>
      <c r="SA24" s="181"/>
      <c r="SB24" s="181"/>
    </row>
    <row r="25" spans="1:496" ht="15" customHeight="1" x14ac:dyDescent="0.2">
      <c r="A25" t="s">
        <v>1598</v>
      </c>
      <c r="B25"/>
      <c r="C25"/>
      <c r="D25"/>
      <c r="E25" t="s">
        <v>218</v>
      </c>
    </row>
    <row r="26" spans="1:496" ht="15" customHeight="1" x14ac:dyDescent="0.2">
      <c r="A26" t="s">
        <v>1599</v>
      </c>
      <c r="B26"/>
      <c r="C26"/>
      <c r="D26"/>
      <c r="E26" t="s">
        <v>217</v>
      </c>
    </row>
    <row r="27" spans="1:496" ht="15" customHeight="1" x14ac:dyDescent="0.2">
      <c r="A27" t="s">
        <v>1600</v>
      </c>
      <c r="B27"/>
      <c r="C27"/>
      <c r="D27"/>
      <c r="E27" t="s">
        <v>214</v>
      </c>
    </row>
    <row r="28" spans="1:496" ht="15" customHeight="1" x14ac:dyDescent="0.2">
      <c r="A28" t="s">
        <v>1601</v>
      </c>
      <c r="B28"/>
      <c r="C28"/>
      <c r="D28"/>
      <c r="E28" t="s">
        <v>242</v>
      </c>
    </row>
    <row r="29" spans="1:496" ht="15" customHeight="1" x14ac:dyDescent="0.2">
      <c r="A29" t="s">
        <v>1602</v>
      </c>
      <c r="B29"/>
      <c r="C29"/>
      <c r="D29"/>
      <c r="E29" t="s">
        <v>137</v>
      </c>
    </row>
    <row r="30" spans="1:496" ht="15" customHeight="1" x14ac:dyDescent="0.2">
      <c r="A30" t="s">
        <v>1603</v>
      </c>
      <c r="B30"/>
      <c r="C30"/>
      <c r="D30"/>
      <c r="E30" t="s">
        <v>136</v>
      </c>
    </row>
    <row r="31" spans="1:496" ht="15" customHeight="1" x14ac:dyDescent="0.2">
      <c r="A31" t="s">
        <v>1604</v>
      </c>
      <c r="B31"/>
      <c r="C31"/>
      <c r="D31"/>
      <c r="E31" t="s">
        <v>1605</v>
      </c>
    </row>
    <row r="32" spans="1:496" ht="15" customHeight="1" x14ac:dyDescent="0.2">
      <c r="A32" t="s">
        <v>1606</v>
      </c>
      <c r="B32"/>
      <c r="C32"/>
      <c r="D32"/>
      <c r="E32" t="s">
        <v>1607</v>
      </c>
    </row>
    <row r="33" spans="1:496" ht="15" customHeight="1" x14ac:dyDescent="0.2">
      <c r="A33" t="s">
        <v>1608</v>
      </c>
      <c r="B33"/>
      <c r="C33"/>
      <c r="D33"/>
      <c r="E33" t="s">
        <v>1609</v>
      </c>
    </row>
    <row r="34" spans="1:496" ht="15" customHeight="1" x14ac:dyDescent="0.2">
      <c r="A34" t="s">
        <v>1610</v>
      </c>
      <c r="B34"/>
      <c r="C34"/>
      <c r="D34"/>
      <c r="E34" t="s">
        <v>1611</v>
      </c>
    </row>
    <row r="35" spans="1:496" ht="15" customHeight="1" x14ac:dyDescent="0.2">
      <c r="A35" t="s">
        <v>1612</v>
      </c>
      <c r="B35"/>
      <c r="C35"/>
      <c r="D35"/>
      <c r="E35" t="s">
        <v>1613</v>
      </c>
    </row>
    <row r="36" spans="1:496" ht="15" customHeight="1" x14ac:dyDescent="0.2">
      <c r="A36" t="s">
        <v>1614</v>
      </c>
      <c r="B36"/>
      <c r="C36"/>
      <c r="D36"/>
      <c r="E36" t="s">
        <v>1615</v>
      </c>
    </row>
    <row r="37" spans="1:496" ht="15" customHeight="1" x14ac:dyDescent="0.2">
      <c r="A37" t="s">
        <v>1616</v>
      </c>
      <c r="B37"/>
      <c r="C37"/>
      <c r="D37"/>
      <c r="E37" t="s">
        <v>211</v>
      </c>
    </row>
    <row r="38" spans="1:496" ht="15" customHeight="1" x14ac:dyDescent="0.2">
      <c r="A38" t="s">
        <v>1477</v>
      </c>
      <c r="B38"/>
      <c r="C38"/>
      <c r="D38"/>
      <c r="E38" t="s">
        <v>209</v>
      </c>
    </row>
    <row r="39" spans="1:496" ht="15" customHeight="1" x14ac:dyDescent="0.2">
      <c r="A39" t="s">
        <v>1617</v>
      </c>
      <c r="B39"/>
      <c r="C39"/>
      <c r="D39"/>
      <c r="E39" t="s">
        <v>130</v>
      </c>
    </row>
    <row r="40" spans="1:496" ht="15" customHeight="1" x14ac:dyDescent="0.2">
      <c r="A40" t="s">
        <v>1618</v>
      </c>
      <c r="B40"/>
      <c r="C40"/>
      <c r="D40"/>
      <c r="E40" t="s">
        <v>131</v>
      </c>
    </row>
    <row r="41" spans="1:496" ht="15" customHeight="1" x14ac:dyDescent="0.2">
      <c r="A41" t="s">
        <v>1619</v>
      </c>
      <c r="B41"/>
      <c r="C41"/>
      <c r="D41"/>
      <c r="E41" t="s">
        <v>132</v>
      </c>
    </row>
    <row r="42" spans="1:496" ht="15" customHeight="1" x14ac:dyDescent="0.2">
      <c r="A42" t="s">
        <v>1620</v>
      </c>
      <c r="B42"/>
      <c r="C42"/>
      <c r="D42"/>
      <c r="E42" t="s">
        <v>133</v>
      </c>
    </row>
    <row r="43" spans="1:496" s="183" customFormat="1" ht="15" customHeight="1" x14ac:dyDescent="0.2">
      <c r="A43" t="s">
        <v>1458</v>
      </c>
      <c r="B43"/>
      <c r="C43"/>
      <c r="D43"/>
      <c r="E43" t="s">
        <v>202</v>
      </c>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c r="EI43" s="181"/>
      <c r="EJ43" s="181"/>
      <c r="EK43" s="181"/>
      <c r="EL43" s="181"/>
      <c r="EM43" s="181"/>
      <c r="EN43" s="181"/>
      <c r="EO43" s="181"/>
      <c r="EP43" s="181"/>
      <c r="EQ43" s="181"/>
      <c r="ER43" s="181"/>
      <c r="ES43" s="181"/>
      <c r="ET43" s="181"/>
      <c r="EU43" s="181"/>
      <c r="EV43" s="181"/>
      <c r="EW43" s="181"/>
      <c r="EX43" s="181"/>
      <c r="EY43" s="181"/>
      <c r="EZ43" s="181"/>
      <c r="FA43" s="181"/>
      <c r="FB43" s="181"/>
      <c r="FC43" s="181"/>
      <c r="FD43" s="181"/>
      <c r="FE43" s="181"/>
      <c r="FF43" s="181"/>
      <c r="FG43" s="181"/>
      <c r="FH43" s="181"/>
      <c r="FI43" s="181"/>
      <c r="FJ43" s="181"/>
      <c r="FK43" s="181"/>
      <c r="FL43" s="181"/>
      <c r="FM43" s="181"/>
      <c r="FN43" s="181"/>
      <c r="FO43" s="181"/>
      <c r="FP43" s="181"/>
      <c r="FQ43" s="181"/>
      <c r="FR43" s="181"/>
      <c r="FS43" s="181"/>
      <c r="FT43" s="181"/>
      <c r="FU43" s="181"/>
      <c r="FV43" s="181"/>
      <c r="FW43" s="181"/>
      <c r="FX43" s="181"/>
      <c r="FY43" s="181"/>
      <c r="FZ43" s="181"/>
      <c r="GA43" s="181"/>
      <c r="GB43" s="181"/>
      <c r="GC43" s="181"/>
      <c r="GD43" s="181"/>
      <c r="GE43" s="181"/>
      <c r="GF43" s="181"/>
      <c r="GG43" s="181"/>
      <c r="GH43" s="181"/>
      <c r="GI43" s="181"/>
      <c r="GJ43" s="181"/>
      <c r="GK43" s="181"/>
      <c r="GL43" s="181"/>
      <c r="GM43" s="181"/>
      <c r="GN43" s="181"/>
      <c r="GO43" s="181"/>
      <c r="GP43" s="181"/>
      <c r="GQ43" s="181"/>
      <c r="GR43" s="181"/>
      <c r="GS43" s="181"/>
      <c r="GT43" s="181"/>
      <c r="GU43" s="181"/>
      <c r="GV43" s="181"/>
      <c r="GW43" s="181"/>
      <c r="GX43" s="181"/>
      <c r="GY43" s="181"/>
      <c r="GZ43" s="181"/>
      <c r="HA43" s="181"/>
      <c r="HB43" s="181"/>
      <c r="HC43" s="181"/>
      <c r="HD43" s="181"/>
      <c r="HE43" s="181"/>
      <c r="HF43" s="181"/>
      <c r="HG43" s="181"/>
      <c r="HH43" s="181"/>
      <c r="HI43" s="181"/>
      <c r="HJ43" s="181"/>
      <c r="HK43" s="181"/>
      <c r="HL43" s="181"/>
      <c r="HM43" s="181"/>
      <c r="HN43" s="181"/>
      <c r="HO43" s="181"/>
      <c r="HP43" s="181"/>
      <c r="HQ43" s="181"/>
      <c r="HR43" s="181"/>
      <c r="HS43" s="181"/>
      <c r="HT43" s="181"/>
      <c r="HU43" s="181"/>
      <c r="HV43" s="181"/>
      <c r="HW43" s="181"/>
      <c r="HX43" s="181"/>
      <c r="HY43" s="181"/>
      <c r="HZ43" s="181"/>
      <c r="IA43" s="181"/>
      <c r="IB43" s="181"/>
      <c r="IC43" s="181"/>
      <c r="ID43" s="181"/>
      <c r="IE43" s="181"/>
      <c r="IF43" s="181"/>
      <c r="IG43" s="181"/>
      <c r="IH43" s="181"/>
      <c r="II43" s="181"/>
      <c r="IJ43" s="181"/>
      <c r="IK43" s="181"/>
      <c r="IL43" s="181"/>
      <c r="IM43" s="181"/>
      <c r="IN43" s="181"/>
      <c r="IO43" s="181"/>
      <c r="IP43" s="181"/>
      <c r="IQ43" s="181"/>
      <c r="IR43" s="181"/>
      <c r="IS43" s="181"/>
      <c r="IT43" s="181"/>
      <c r="IU43" s="181"/>
      <c r="IV43" s="181"/>
      <c r="IW43" s="181"/>
      <c r="IX43" s="181"/>
      <c r="IY43" s="181"/>
      <c r="IZ43" s="181"/>
      <c r="JA43" s="181"/>
      <c r="JB43" s="181"/>
      <c r="JC43" s="181"/>
      <c r="JD43" s="181"/>
      <c r="JE43" s="181"/>
      <c r="JF43" s="181"/>
      <c r="JG43" s="181"/>
      <c r="JH43" s="181"/>
      <c r="JI43" s="181"/>
      <c r="JJ43" s="181"/>
      <c r="JK43" s="181"/>
      <c r="JL43" s="181"/>
      <c r="JM43" s="181"/>
      <c r="JN43" s="181"/>
      <c r="JO43" s="181"/>
      <c r="JP43" s="181"/>
      <c r="JQ43" s="181"/>
      <c r="JR43" s="181"/>
      <c r="JS43" s="181"/>
      <c r="JT43" s="181"/>
      <c r="JU43" s="181"/>
      <c r="JV43" s="181"/>
      <c r="JW43" s="181"/>
      <c r="JX43" s="181"/>
      <c r="JY43" s="181"/>
      <c r="JZ43" s="181"/>
      <c r="KA43" s="181"/>
      <c r="KB43" s="181"/>
      <c r="KC43" s="181"/>
      <c r="KD43" s="181"/>
      <c r="KE43" s="181"/>
      <c r="KF43" s="181"/>
      <c r="KG43" s="181"/>
      <c r="KH43" s="181"/>
      <c r="KI43" s="181"/>
      <c r="KJ43" s="181"/>
      <c r="KK43" s="181"/>
      <c r="KL43" s="181"/>
      <c r="KM43" s="181"/>
      <c r="KN43" s="181"/>
      <c r="KO43" s="181"/>
      <c r="KP43" s="181"/>
      <c r="KQ43" s="181"/>
      <c r="KR43" s="181"/>
      <c r="KS43" s="181"/>
      <c r="KT43" s="181"/>
      <c r="KU43" s="181"/>
      <c r="KV43" s="181"/>
      <c r="KW43" s="181"/>
      <c r="KX43" s="181"/>
      <c r="KY43" s="181"/>
      <c r="KZ43" s="181"/>
      <c r="LA43" s="181"/>
      <c r="LB43" s="181"/>
      <c r="LC43" s="181"/>
      <c r="LD43" s="181"/>
      <c r="LE43" s="181"/>
      <c r="LF43" s="181"/>
      <c r="LG43" s="181"/>
      <c r="LH43" s="181"/>
      <c r="LI43" s="181"/>
      <c r="LJ43" s="181"/>
      <c r="LK43" s="181"/>
      <c r="LL43" s="181"/>
      <c r="LM43" s="181"/>
      <c r="LN43" s="181"/>
      <c r="LO43" s="181"/>
      <c r="LP43" s="181"/>
      <c r="LQ43" s="181"/>
      <c r="LR43" s="181"/>
      <c r="LS43" s="181"/>
      <c r="LT43" s="181"/>
      <c r="LU43" s="181"/>
      <c r="LV43" s="181"/>
      <c r="LW43" s="181"/>
      <c r="LX43" s="181"/>
      <c r="LY43" s="181"/>
      <c r="LZ43" s="181"/>
      <c r="MA43" s="181"/>
      <c r="MB43" s="181"/>
      <c r="MC43" s="181"/>
      <c r="MD43" s="181"/>
      <c r="ME43" s="181"/>
      <c r="MF43" s="181"/>
      <c r="MG43" s="181"/>
      <c r="MH43" s="181"/>
      <c r="MI43" s="181"/>
      <c r="MJ43" s="181"/>
      <c r="MK43" s="181"/>
      <c r="ML43" s="181"/>
      <c r="MM43" s="181"/>
      <c r="MN43" s="181"/>
      <c r="MO43" s="181"/>
      <c r="MP43" s="181"/>
      <c r="MQ43" s="181"/>
      <c r="MR43" s="181"/>
      <c r="MS43" s="181"/>
      <c r="MT43" s="181"/>
      <c r="MU43" s="181"/>
      <c r="MV43" s="181"/>
      <c r="MW43" s="181"/>
      <c r="MX43" s="181"/>
      <c r="MY43" s="181"/>
      <c r="MZ43" s="181"/>
      <c r="NA43" s="181"/>
      <c r="NB43" s="181"/>
      <c r="NC43" s="181"/>
      <c r="ND43" s="181"/>
      <c r="NE43" s="181"/>
      <c r="NF43" s="181"/>
      <c r="NG43" s="181"/>
      <c r="NH43" s="181"/>
      <c r="NI43" s="181"/>
      <c r="NJ43" s="181"/>
      <c r="NK43" s="181"/>
      <c r="NL43" s="181"/>
      <c r="NM43" s="181"/>
      <c r="NN43" s="181"/>
      <c r="NO43" s="181"/>
      <c r="NP43" s="181"/>
      <c r="NQ43" s="181"/>
      <c r="NR43" s="181"/>
      <c r="NS43" s="181"/>
      <c r="NT43" s="181"/>
      <c r="NU43" s="181"/>
      <c r="NV43" s="181"/>
      <c r="NW43" s="181"/>
      <c r="NX43" s="181"/>
      <c r="NY43" s="181"/>
      <c r="NZ43" s="181"/>
      <c r="OA43" s="181"/>
      <c r="OB43" s="181"/>
      <c r="OC43" s="181"/>
      <c r="OD43" s="181"/>
      <c r="OE43" s="181"/>
      <c r="OF43" s="181"/>
      <c r="OG43" s="181"/>
      <c r="OH43" s="181"/>
      <c r="OI43" s="181"/>
      <c r="OJ43" s="181"/>
      <c r="OK43" s="181"/>
      <c r="OL43" s="181"/>
      <c r="OM43" s="181"/>
      <c r="ON43" s="181"/>
      <c r="OO43" s="181"/>
      <c r="OP43" s="181"/>
      <c r="OQ43" s="181"/>
      <c r="OR43" s="181"/>
      <c r="OS43" s="181"/>
      <c r="OT43" s="181"/>
      <c r="OU43" s="181"/>
      <c r="OV43" s="181"/>
      <c r="OW43" s="181"/>
      <c r="OX43" s="181"/>
      <c r="OY43" s="181"/>
      <c r="OZ43" s="181"/>
      <c r="PA43" s="181"/>
      <c r="PB43" s="181"/>
      <c r="PC43" s="181"/>
      <c r="PD43" s="181"/>
      <c r="PE43" s="181"/>
      <c r="PF43" s="181"/>
      <c r="PG43" s="181"/>
      <c r="PH43" s="181"/>
      <c r="PI43" s="181"/>
      <c r="PJ43" s="181"/>
      <c r="PK43" s="181"/>
      <c r="PL43" s="181"/>
      <c r="PM43" s="181"/>
      <c r="PN43" s="181"/>
      <c r="PO43" s="181"/>
      <c r="PP43" s="181"/>
      <c r="PQ43" s="181"/>
      <c r="PR43" s="181"/>
      <c r="PS43" s="181"/>
      <c r="PT43" s="181"/>
      <c r="PU43" s="181"/>
      <c r="PV43" s="181"/>
      <c r="PW43" s="181"/>
      <c r="PX43" s="181"/>
      <c r="PY43" s="181"/>
      <c r="PZ43" s="181"/>
      <c r="QA43" s="181"/>
      <c r="QB43" s="181"/>
      <c r="QC43" s="181"/>
      <c r="QD43" s="181"/>
      <c r="QE43" s="181"/>
      <c r="QF43" s="181"/>
      <c r="QG43" s="181"/>
      <c r="QH43" s="181"/>
      <c r="QI43" s="181"/>
      <c r="QJ43" s="181"/>
      <c r="QK43" s="181"/>
      <c r="QL43" s="181"/>
      <c r="QM43" s="181"/>
      <c r="QN43" s="181"/>
      <c r="QO43" s="181"/>
      <c r="QP43" s="181"/>
      <c r="QQ43" s="181"/>
      <c r="QR43" s="181"/>
      <c r="QS43" s="181"/>
      <c r="QT43" s="181"/>
      <c r="QU43" s="181"/>
      <c r="QV43" s="181"/>
      <c r="QW43" s="181"/>
      <c r="QX43" s="181"/>
      <c r="QY43" s="181"/>
      <c r="QZ43" s="181"/>
      <c r="RA43" s="181"/>
      <c r="RB43" s="181"/>
      <c r="RC43" s="181"/>
      <c r="RD43" s="181"/>
      <c r="RE43" s="181"/>
      <c r="RF43" s="181"/>
      <c r="RG43" s="181"/>
      <c r="RH43" s="181"/>
      <c r="RI43" s="181"/>
      <c r="RJ43" s="181"/>
      <c r="RK43" s="181"/>
      <c r="RL43" s="181"/>
      <c r="RM43" s="181"/>
      <c r="RN43" s="181"/>
      <c r="RO43" s="181"/>
      <c r="RP43" s="181"/>
      <c r="RQ43" s="181"/>
      <c r="RR43" s="181"/>
      <c r="RS43" s="181"/>
      <c r="RT43" s="181"/>
      <c r="RU43" s="181"/>
      <c r="RV43" s="181"/>
      <c r="RW43" s="181"/>
      <c r="RX43" s="181"/>
      <c r="RY43" s="181"/>
      <c r="RZ43" s="181"/>
      <c r="SA43" s="181"/>
      <c r="SB43" s="181"/>
    </row>
    <row r="44" spans="1:496" s="183" customFormat="1" ht="15" customHeight="1" x14ac:dyDescent="0.2">
      <c r="A44" t="s">
        <v>1318</v>
      </c>
      <c r="B44"/>
      <c r="C44"/>
      <c r="D44"/>
      <c r="E44" t="s">
        <v>203</v>
      </c>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81"/>
      <c r="DY44" s="181"/>
      <c r="DZ44" s="181"/>
      <c r="EA44" s="181"/>
      <c r="EB44" s="181"/>
      <c r="EC44" s="181"/>
      <c r="ED44" s="181"/>
      <c r="EE44" s="181"/>
      <c r="EF44" s="181"/>
      <c r="EG44" s="181"/>
      <c r="EH44" s="181"/>
      <c r="EI44" s="181"/>
      <c r="EJ44" s="181"/>
      <c r="EK44" s="181"/>
      <c r="EL44" s="181"/>
      <c r="EM44" s="181"/>
      <c r="EN44" s="181"/>
      <c r="EO44" s="181"/>
      <c r="EP44" s="181"/>
      <c r="EQ44" s="181"/>
      <c r="ER44" s="181"/>
      <c r="ES44" s="181"/>
      <c r="ET44" s="181"/>
      <c r="EU44" s="181"/>
      <c r="EV44" s="181"/>
      <c r="EW44" s="181"/>
      <c r="EX44" s="181"/>
      <c r="EY44" s="181"/>
      <c r="EZ44" s="181"/>
      <c r="FA44" s="181"/>
      <c r="FB44" s="181"/>
      <c r="FC44" s="181"/>
      <c r="FD44" s="181"/>
      <c r="FE44" s="181"/>
      <c r="FF44" s="181"/>
      <c r="FG44" s="181"/>
      <c r="FH44" s="181"/>
      <c r="FI44" s="181"/>
      <c r="FJ44" s="181"/>
      <c r="FK44" s="181"/>
      <c r="FL44" s="181"/>
      <c r="FM44" s="181"/>
      <c r="FN44" s="181"/>
      <c r="FO44" s="181"/>
      <c r="FP44" s="181"/>
      <c r="FQ44" s="181"/>
      <c r="FR44" s="181"/>
      <c r="FS44" s="181"/>
      <c r="FT44" s="181"/>
      <c r="FU44" s="181"/>
      <c r="FV44" s="181"/>
      <c r="FW44" s="181"/>
      <c r="FX44" s="181"/>
      <c r="FY44" s="181"/>
      <c r="FZ44" s="181"/>
      <c r="GA44" s="181"/>
      <c r="GB44" s="181"/>
      <c r="GC44" s="181"/>
      <c r="GD44" s="181"/>
      <c r="GE44" s="181"/>
      <c r="GF44" s="181"/>
      <c r="GG44" s="181"/>
      <c r="GH44" s="181"/>
      <c r="GI44" s="181"/>
      <c r="GJ44" s="181"/>
      <c r="GK44" s="181"/>
      <c r="GL44" s="181"/>
      <c r="GM44" s="181"/>
      <c r="GN44" s="181"/>
      <c r="GO44" s="181"/>
      <c r="GP44" s="181"/>
      <c r="GQ44" s="181"/>
      <c r="GR44" s="181"/>
      <c r="GS44" s="181"/>
      <c r="GT44" s="181"/>
      <c r="GU44" s="181"/>
      <c r="GV44" s="181"/>
      <c r="GW44" s="181"/>
      <c r="GX44" s="181"/>
      <c r="GY44" s="181"/>
      <c r="GZ44" s="181"/>
      <c r="HA44" s="181"/>
      <c r="HB44" s="181"/>
      <c r="HC44" s="181"/>
      <c r="HD44" s="181"/>
      <c r="HE44" s="181"/>
      <c r="HF44" s="181"/>
      <c r="HG44" s="181"/>
      <c r="HH44" s="181"/>
      <c r="HI44" s="181"/>
      <c r="HJ44" s="181"/>
      <c r="HK44" s="181"/>
      <c r="HL44" s="181"/>
      <c r="HM44" s="181"/>
      <c r="HN44" s="181"/>
      <c r="HO44" s="181"/>
      <c r="HP44" s="181"/>
      <c r="HQ44" s="181"/>
      <c r="HR44" s="181"/>
      <c r="HS44" s="181"/>
      <c r="HT44" s="181"/>
      <c r="HU44" s="181"/>
      <c r="HV44" s="181"/>
      <c r="HW44" s="181"/>
      <c r="HX44" s="181"/>
      <c r="HY44" s="181"/>
      <c r="HZ44" s="181"/>
      <c r="IA44" s="181"/>
      <c r="IB44" s="181"/>
      <c r="IC44" s="181"/>
      <c r="ID44" s="181"/>
      <c r="IE44" s="181"/>
      <c r="IF44" s="181"/>
      <c r="IG44" s="181"/>
      <c r="IH44" s="181"/>
      <c r="II44" s="181"/>
      <c r="IJ44" s="181"/>
      <c r="IK44" s="181"/>
      <c r="IL44" s="181"/>
      <c r="IM44" s="181"/>
      <c r="IN44" s="181"/>
      <c r="IO44" s="181"/>
      <c r="IP44" s="181"/>
      <c r="IQ44" s="181"/>
      <c r="IR44" s="181"/>
      <c r="IS44" s="181"/>
      <c r="IT44" s="181"/>
      <c r="IU44" s="181"/>
      <c r="IV44" s="181"/>
      <c r="IW44" s="181"/>
      <c r="IX44" s="181"/>
      <c r="IY44" s="181"/>
      <c r="IZ44" s="181"/>
      <c r="JA44" s="181"/>
      <c r="JB44" s="181"/>
      <c r="JC44" s="181"/>
      <c r="JD44" s="181"/>
      <c r="JE44" s="181"/>
      <c r="JF44" s="181"/>
      <c r="JG44" s="181"/>
      <c r="JH44" s="181"/>
      <c r="JI44" s="181"/>
      <c r="JJ44" s="181"/>
      <c r="JK44" s="181"/>
      <c r="JL44" s="181"/>
      <c r="JM44" s="181"/>
      <c r="JN44" s="181"/>
      <c r="JO44" s="181"/>
      <c r="JP44" s="181"/>
      <c r="JQ44" s="181"/>
      <c r="JR44" s="181"/>
      <c r="JS44" s="181"/>
      <c r="JT44" s="181"/>
      <c r="JU44" s="181"/>
      <c r="JV44" s="181"/>
      <c r="JW44" s="181"/>
      <c r="JX44" s="181"/>
      <c r="JY44" s="181"/>
      <c r="JZ44" s="181"/>
      <c r="KA44" s="181"/>
      <c r="KB44" s="181"/>
      <c r="KC44" s="181"/>
      <c r="KD44" s="181"/>
      <c r="KE44" s="181"/>
      <c r="KF44" s="181"/>
      <c r="KG44" s="181"/>
      <c r="KH44" s="181"/>
      <c r="KI44" s="181"/>
      <c r="KJ44" s="181"/>
      <c r="KK44" s="181"/>
      <c r="KL44" s="181"/>
      <c r="KM44" s="181"/>
      <c r="KN44" s="181"/>
      <c r="KO44" s="181"/>
      <c r="KP44" s="181"/>
      <c r="KQ44" s="181"/>
      <c r="KR44" s="181"/>
      <c r="KS44" s="181"/>
      <c r="KT44" s="181"/>
      <c r="KU44" s="181"/>
      <c r="KV44" s="181"/>
      <c r="KW44" s="181"/>
      <c r="KX44" s="181"/>
      <c r="KY44" s="181"/>
      <c r="KZ44" s="181"/>
      <c r="LA44" s="181"/>
      <c r="LB44" s="181"/>
      <c r="LC44" s="181"/>
      <c r="LD44" s="181"/>
      <c r="LE44" s="181"/>
      <c r="LF44" s="181"/>
      <c r="LG44" s="181"/>
      <c r="LH44" s="181"/>
      <c r="LI44" s="181"/>
      <c r="LJ44" s="181"/>
      <c r="LK44" s="181"/>
      <c r="LL44" s="181"/>
      <c r="LM44" s="181"/>
      <c r="LN44" s="181"/>
      <c r="LO44" s="181"/>
      <c r="LP44" s="181"/>
      <c r="LQ44" s="181"/>
      <c r="LR44" s="181"/>
      <c r="LS44" s="181"/>
      <c r="LT44" s="181"/>
      <c r="LU44" s="181"/>
      <c r="LV44" s="181"/>
      <c r="LW44" s="181"/>
      <c r="LX44" s="181"/>
      <c r="LY44" s="181"/>
      <c r="LZ44" s="181"/>
      <c r="MA44" s="181"/>
      <c r="MB44" s="181"/>
      <c r="MC44" s="181"/>
      <c r="MD44" s="181"/>
      <c r="ME44" s="181"/>
      <c r="MF44" s="181"/>
      <c r="MG44" s="181"/>
      <c r="MH44" s="181"/>
      <c r="MI44" s="181"/>
      <c r="MJ44" s="181"/>
      <c r="MK44" s="181"/>
      <c r="ML44" s="181"/>
      <c r="MM44" s="181"/>
      <c r="MN44" s="181"/>
      <c r="MO44" s="181"/>
      <c r="MP44" s="181"/>
      <c r="MQ44" s="181"/>
      <c r="MR44" s="181"/>
      <c r="MS44" s="181"/>
      <c r="MT44" s="181"/>
      <c r="MU44" s="181"/>
      <c r="MV44" s="181"/>
      <c r="MW44" s="181"/>
      <c r="MX44" s="181"/>
      <c r="MY44" s="181"/>
      <c r="MZ44" s="181"/>
      <c r="NA44" s="181"/>
      <c r="NB44" s="181"/>
      <c r="NC44" s="181"/>
      <c r="ND44" s="181"/>
      <c r="NE44" s="181"/>
      <c r="NF44" s="181"/>
      <c r="NG44" s="181"/>
      <c r="NH44" s="181"/>
      <c r="NI44" s="181"/>
      <c r="NJ44" s="181"/>
      <c r="NK44" s="181"/>
      <c r="NL44" s="181"/>
      <c r="NM44" s="181"/>
      <c r="NN44" s="181"/>
      <c r="NO44" s="181"/>
      <c r="NP44" s="181"/>
      <c r="NQ44" s="181"/>
      <c r="NR44" s="181"/>
      <c r="NS44" s="181"/>
      <c r="NT44" s="181"/>
      <c r="NU44" s="181"/>
      <c r="NV44" s="181"/>
      <c r="NW44" s="181"/>
      <c r="NX44" s="181"/>
      <c r="NY44" s="181"/>
      <c r="NZ44" s="181"/>
      <c r="OA44" s="181"/>
      <c r="OB44" s="181"/>
      <c r="OC44" s="181"/>
      <c r="OD44" s="181"/>
      <c r="OE44" s="181"/>
      <c r="OF44" s="181"/>
      <c r="OG44" s="181"/>
      <c r="OH44" s="181"/>
      <c r="OI44" s="181"/>
      <c r="OJ44" s="181"/>
      <c r="OK44" s="181"/>
      <c r="OL44" s="181"/>
      <c r="OM44" s="181"/>
      <c r="ON44" s="181"/>
      <c r="OO44" s="181"/>
      <c r="OP44" s="181"/>
      <c r="OQ44" s="181"/>
      <c r="OR44" s="181"/>
      <c r="OS44" s="181"/>
      <c r="OT44" s="181"/>
      <c r="OU44" s="181"/>
      <c r="OV44" s="181"/>
      <c r="OW44" s="181"/>
      <c r="OX44" s="181"/>
      <c r="OY44" s="181"/>
      <c r="OZ44" s="181"/>
      <c r="PA44" s="181"/>
      <c r="PB44" s="181"/>
      <c r="PC44" s="181"/>
      <c r="PD44" s="181"/>
      <c r="PE44" s="181"/>
      <c r="PF44" s="181"/>
      <c r="PG44" s="181"/>
      <c r="PH44" s="181"/>
      <c r="PI44" s="181"/>
      <c r="PJ44" s="181"/>
      <c r="PK44" s="181"/>
      <c r="PL44" s="181"/>
      <c r="PM44" s="181"/>
      <c r="PN44" s="181"/>
      <c r="PO44" s="181"/>
      <c r="PP44" s="181"/>
      <c r="PQ44" s="181"/>
      <c r="PR44" s="181"/>
      <c r="PS44" s="181"/>
      <c r="PT44" s="181"/>
      <c r="PU44" s="181"/>
      <c r="PV44" s="181"/>
      <c r="PW44" s="181"/>
      <c r="PX44" s="181"/>
      <c r="PY44" s="181"/>
      <c r="PZ44" s="181"/>
      <c r="QA44" s="181"/>
      <c r="QB44" s="181"/>
      <c r="QC44" s="181"/>
      <c r="QD44" s="181"/>
      <c r="QE44" s="181"/>
      <c r="QF44" s="181"/>
      <c r="QG44" s="181"/>
      <c r="QH44" s="181"/>
      <c r="QI44" s="181"/>
      <c r="QJ44" s="181"/>
      <c r="QK44" s="181"/>
      <c r="QL44" s="181"/>
      <c r="QM44" s="181"/>
      <c r="QN44" s="181"/>
      <c r="QO44" s="181"/>
      <c r="QP44" s="181"/>
      <c r="QQ44" s="181"/>
      <c r="QR44" s="181"/>
      <c r="QS44" s="181"/>
      <c r="QT44" s="181"/>
      <c r="QU44" s="181"/>
      <c r="QV44" s="181"/>
      <c r="QW44" s="181"/>
      <c r="QX44" s="181"/>
      <c r="QY44" s="181"/>
      <c r="QZ44" s="181"/>
      <c r="RA44" s="181"/>
      <c r="RB44" s="181"/>
      <c r="RC44" s="181"/>
      <c r="RD44" s="181"/>
      <c r="RE44" s="181"/>
      <c r="RF44" s="181"/>
      <c r="RG44" s="181"/>
      <c r="RH44" s="181"/>
      <c r="RI44" s="181"/>
      <c r="RJ44" s="181"/>
      <c r="RK44" s="181"/>
      <c r="RL44" s="181"/>
      <c r="RM44" s="181"/>
      <c r="RN44" s="181"/>
      <c r="RO44" s="181"/>
      <c r="RP44" s="181"/>
      <c r="RQ44" s="181"/>
      <c r="RR44" s="181"/>
      <c r="RS44" s="181"/>
      <c r="RT44" s="181"/>
      <c r="RU44" s="181"/>
      <c r="RV44" s="181"/>
      <c r="RW44" s="181"/>
      <c r="RX44" s="181"/>
      <c r="RY44" s="181"/>
      <c r="RZ44" s="181"/>
      <c r="SA44" s="181"/>
      <c r="SB44" s="181"/>
    </row>
    <row r="45" spans="1:496" s="183" customFormat="1" ht="15" customHeight="1" x14ac:dyDescent="0.2">
      <c r="A45" t="s">
        <v>1621</v>
      </c>
      <c r="B45"/>
      <c r="C45"/>
      <c r="D45"/>
      <c r="E45" t="s">
        <v>66</v>
      </c>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81"/>
      <c r="DY45" s="181"/>
      <c r="DZ45" s="181"/>
      <c r="EA45" s="181"/>
      <c r="EB45" s="181"/>
      <c r="EC45" s="181"/>
      <c r="ED45" s="181"/>
      <c r="EE45" s="181"/>
      <c r="EF45" s="181"/>
      <c r="EG45" s="181"/>
      <c r="EH45" s="181"/>
      <c r="EI45" s="181"/>
      <c r="EJ45" s="181"/>
      <c r="EK45" s="181"/>
      <c r="EL45" s="181"/>
      <c r="EM45" s="181"/>
      <c r="EN45" s="181"/>
      <c r="EO45" s="181"/>
      <c r="EP45" s="181"/>
      <c r="EQ45" s="181"/>
      <c r="ER45" s="181"/>
      <c r="ES45" s="181"/>
      <c r="ET45" s="181"/>
      <c r="EU45" s="181"/>
      <c r="EV45" s="181"/>
      <c r="EW45" s="181"/>
      <c r="EX45" s="181"/>
      <c r="EY45" s="181"/>
      <c r="EZ45" s="181"/>
      <c r="FA45" s="181"/>
      <c r="FB45" s="181"/>
      <c r="FC45" s="181"/>
      <c r="FD45" s="181"/>
      <c r="FE45" s="181"/>
      <c r="FF45" s="181"/>
      <c r="FG45" s="181"/>
      <c r="FH45" s="181"/>
      <c r="FI45" s="181"/>
      <c r="FJ45" s="181"/>
      <c r="FK45" s="181"/>
      <c r="FL45" s="181"/>
      <c r="FM45" s="181"/>
      <c r="FN45" s="181"/>
      <c r="FO45" s="181"/>
      <c r="FP45" s="181"/>
      <c r="FQ45" s="181"/>
      <c r="FR45" s="181"/>
      <c r="FS45" s="181"/>
      <c r="FT45" s="181"/>
      <c r="FU45" s="181"/>
      <c r="FV45" s="181"/>
      <c r="FW45" s="181"/>
      <c r="FX45" s="181"/>
      <c r="FY45" s="181"/>
      <c r="FZ45" s="181"/>
      <c r="GA45" s="181"/>
      <c r="GB45" s="181"/>
      <c r="GC45" s="181"/>
      <c r="GD45" s="181"/>
      <c r="GE45" s="181"/>
      <c r="GF45" s="181"/>
      <c r="GG45" s="181"/>
      <c r="GH45" s="181"/>
      <c r="GI45" s="181"/>
      <c r="GJ45" s="181"/>
      <c r="GK45" s="181"/>
      <c r="GL45" s="181"/>
      <c r="GM45" s="181"/>
      <c r="GN45" s="181"/>
      <c r="GO45" s="181"/>
      <c r="GP45" s="181"/>
      <c r="GQ45" s="181"/>
      <c r="GR45" s="181"/>
      <c r="GS45" s="181"/>
      <c r="GT45" s="181"/>
      <c r="GU45" s="181"/>
      <c r="GV45" s="181"/>
      <c r="GW45" s="181"/>
      <c r="GX45" s="181"/>
      <c r="GY45" s="181"/>
      <c r="GZ45" s="181"/>
      <c r="HA45" s="181"/>
      <c r="HB45" s="181"/>
      <c r="HC45" s="181"/>
      <c r="HD45" s="181"/>
      <c r="HE45" s="181"/>
      <c r="HF45" s="181"/>
      <c r="HG45" s="181"/>
      <c r="HH45" s="181"/>
      <c r="HI45" s="181"/>
      <c r="HJ45" s="181"/>
      <c r="HK45" s="181"/>
      <c r="HL45" s="181"/>
      <c r="HM45" s="181"/>
      <c r="HN45" s="181"/>
      <c r="HO45" s="181"/>
      <c r="HP45" s="181"/>
      <c r="HQ45" s="181"/>
      <c r="HR45" s="181"/>
      <c r="HS45" s="181"/>
      <c r="HT45" s="181"/>
      <c r="HU45" s="181"/>
      <c r="HV45" s="181"/>
      <c r="HW45" s="181"/>
      <c r="HX45" s="181"/>
      <c r="HY45" s="181"/>
      <c r="HZ45" s="181"/>
      <c r="IA45" s="181"/>
      <c r="IB45" s="181"/>
      <c r="IC45" s="181"/>
      <c r="ID45" s="181"/>
      <c r="IE45" s="181"/>
      <c r="IF45" s="181"/>
      <c r="IG45" s="181"/>
      <c r="IH45" s="181"/>
      <c r="II45" s="181"/>
      <c r="IJ45" s="181"/>
      <c r="IK45" s="181"/>
      <c r="IL45" s="181"/>
      <c r="IM45" s="181"/>
      <c r="IN45" s="181"/>
      <c r="IO45" s="181"/>
      <c r="IP45" s="181"/>
      <c r="IQ45" s="181"/>
      <c r="IR45" s="181"/>
      <c r="IS45" s="181"/>
      <c r="IT45" s="181"/>
      <c r="IU45" s="181"/>
      <c r="IV45" s="181"/>
      <c r="IW45" s="181"/>
      <c r="IX45" s="181"/>
      <c r="IY45" s="181"/>
      <c r="IZ45" s="181"/>
      <c r="JA45" s="181"/>
      <c r="JB45" s="181"/>
      <c r="JC45" s="181"/>
      <c r="JD45" s="181"/>
      <c r="JE45" s="181"/>
      <c r="JF45" s="181"/>
      <c r="JG45" s="181"/>
      <c r="JH45" s="181"/>
      <c r="JI45" s="181"/>
      <c r="JJ45" s="181"/>
      <c r="JK45" s="181"/>
      <c r="JL45" s="181"/>
      <c r="JM45" s="181"/>
      <c r="JN45" s="181"/>
      <c r="JO45" s="181"/>
      <c r="JP45" s="181"/>
      <c r="JQ45" s="181"/>
      <c r="JR45" s="181"/>
      <c r="JS45" s="181"/>
      <c r="JT45" s="181"/>
      <c r="JU45" s="181"/>
      <c r="JV45" s="181"/>
      <c r="JW45" s="181"/>
      <c r="JX45" s="181"/>
      <c r="JY45" s="181"/>
      <c r="JZ45" s="181"/>
      <c r="KA45" s="181"/>
      <c r="KB45" s="181"/>
      <c r="KC45" s="181"/>
      <c r="KD45" s="181"/>
      <c r="KE45" s="181"/>
      <c r="KF45" s="181"/>
      <c r="KG45" s="181"/>
      <c r="KH45" s="181"/>
      <c r="KI45" s="181"/>
      <c r="KJ45" s="181"/>
      <c r="KK45" s="181"/>
      <c r="KL45" s="181"/>
      <c r="KM45" s="181"/>
      <c r="KN45" s="181"/>
      <c r="KO45" s="181"/>
      <c r="KP45" s="181"/>
      <c r="KQ45" s="181"/>
      <c r="KR45" s="181"/>
      <c r="KS45" s="181"/>
      <c r="KT45" s="181"/>
      <c r="KU45" s="181"/>
      <c r="KV45" s="181"/>
      <c r="KW45" s="181"/>
      <c r="KX45" s="181"/>
      <c r="KY45" s="181"/>
      <c r="KZ45" s="181"/>
      <c r="LA45" s="181"/>
      <c r="LB45" s="181"/>
      <c r="LC45" s="181"/>
      <c r="LD45" s="181"/>
      <c r="LE45" s="181"/>
      <c r="LF45" s="181"/>
      <c r="LG45" s="181"/>
      <c r="LH45" s="181"/>
      <c r="LI45" s="181"/>
      <c r="LJ45" s="181"/>
      <c r="LK45" s="181"/>
      <c r="LL45" s="181"/>
      <c r="LM45" s="181"/>
      <c r="LN45" s="181"/>
      <c r="LO45" s="181"/>
      <c r="LP45" s="181"/>
      <c r="LQ45" s="181"/>
      <c r="LR45" s="181"/>
      <c r="LS45" s="181"/>
      <c r="LT45" s="181"/>
      <c r="LU45" s="181"/>
      <c r="LV45" s="181"/>
      <c r="LW45" s="181"/>
      <c r="LX45" s="181"/>
      <c r="LY45" s="181"/>
      <c r="LZ45" s="181"/>
      <c r="MA45" s="181"/>
      <c r="MB45" s="181"/>
      <c r="MC45" s="181"/>
      <c r="MD45" s="181"/>
      <c r="ME45" s="181"/>
      <c r="MF45" s="181"/>
      <c r="MG45" s="181"/>
      <c r="MH45" s="181"/>
      <c r="MI45" s="181"/>
      <c r="MJ45" s="181"/>
      <c r="MK45" s="181"/>
      <c r="ML45" s="181"/>
      <c r="MM45" s="181"/>
      <c r="MN45" s="181"/>
      <c r="MO45" s="181"/>
      <c r="MP45" s="181"/>
      <c r="MQ45" s="181"/>
      <c r="MR45" s="181"/>
      <c r="MS45" s="181"/>
      <c r="MT45" s="181"/>
      <c r="MU45" s="181"/>
      <c r="MV45" s="181"/>
      <c r="MW45" s="181"/>
      <c r="MX45" s="181"/>
      <c r="MY45" s="181"/>
      <c r="MZ45" s="181"/>
      <c r="NA45" s="181"/>
      <c r="NB45" s="181"/>
      <c r="NC45" s="181"/>
      <c r="ND45" s="181"/>
      <c r="NE45" s="181"/>
      <c r="NF45" s="181"/>
      <c r="NG45" s="181"/>
      <c r="NH45" s="181"/>
      <c r="NI45" s="181"/>
      <c r="NJ45" s="181"/>
      <c r="NK45" s="181"/>
      <c r="NL45" s="181"/>
      <c r="NM45" s="181"/>
      <c r="NN45" s="181"/>
      <c r="NO45" s="181"/>
      <c r="NP45" s="181"/>
      <c r="NQ45" s="181"/>
      <c r="NR45" s="181"/>
      <c r="NS45" s="181"/>
      <c r="NT45" s="181"/>
      <c r="NU45" s="181"/>
      <c r="NV45" s="181"/>
      <c r="NW45" s="181"/>
      <c r="NX45" s="181"/>
      <c r="NY45" s="181"/>
      <c r="NZ45" s="181"/>
      <c r="OA45" s="181"/>
      <c r="OB45" s="181"/>
      <c r="OC45" s="181"/>
      <c r="OD45" s="181"/>
      <c r="OE45" s="181"/>
      <c r="OF45" s="181"/>
      <c r="OG45" s="181"/>
      <c r="OH45" s="181"/>
      <c r="OI45" s="181"/>
      <c r="OJ45" s="181"/>
      <c r="OK45" s="181"/>
      <c r="OL45" s="181"/>
      <c r="OM45" s="181"/>
      <c r="ON45" s="181"/>
      <c r="OO45" s="181"/>
      <c r="OP45" s="181"/>
      <c r="OQ45" s="181"/>
      <c r="OR45" s="181"/>
      <c r="OS45" s="181"/>
      <c r="OT45" s="181"/>
      <c r="OU45" s="181"/>
      <c r="OV45" s="181"/>
      <c r="OW45" s="181"/>
      <c r="OX45" s="181"/>
      <c r="OY45" s="181"/>
      <c r="OZ45" s="181"/>
      <c r="PA45" s="181"/>
      <c r="PB45" s="181"/>
      <c r="PC45" s="181"/>
      <c r="PD45" s="181"/>
      <c r="PE45" s="181"/>
      <c r="PF45" s="181"/>
      <c r="PG45" s="181"/>
      <c r="PH45" s="181"/>
      <c r="PI45" s="181"/>
      <c r="PJ45" s="181"/>
      <c r="PK45" s="181"/>
      <c r="PL45" s="181"/>
      <c r="PM45" s="181"/>
      <c r="PN45" s="181"/>
      <c r="PO45" s="181"/>
      <c r="PP45" s="181"/>
      <c r="PQ45" s="181"/>
      <c r="PR45" s="181"/>
      <c r="PS45" s="181"/>
      <c r="PT45" s="181"/>
      <c r="PU45" s="181"/>
      <c r="PV45" s="181"/>
      <c r="PW45" s="181"/>
      <c r="PX45" s="181"/>
      <c r="PY45" s="181"/>
      <c r="PZ45" s="181"/>
      <c r="QA45" s="181"/>
      <c r="QB45" s="181"/>
      <c r="QC45" s="181"/>
      <c r="QD45" s="181"/>
      <c r="QE45" s="181"/>
      <c r="QF45" s="181"/>
      <c r="QG45" s="181"/>
      <c r="QH45" s="181"/>
      <c r="QI45" s="181"/>
      <c r="QJ45" s="181"/>
      <c r="QK45" s="181"/>
      <c r="QL45" s="181"/>
      <c r="QM45" s="181"/>
      <c r="QN45" s="181"/>
      <c r="QO45" s="181"/>
      <c r="QP45" s="181"/>
      <c r="QQ45" s="181"/>
      <c r="QR45" s="181"/>
      <c r="QS45" s="181"/>
      <c r="QT45" s="181"/>
      <c r="QU45" s="181"/>
      <c r="QV45" s="181"/>
      <c r="QW45" s="181"/>
      <c r="QX45" s="181"/>
      <c r="QY45" s="181"/>
      <c r="QZ45" s="181"/>
      <c r="RA45" s="181"/>
      <c r="RB45" s="181"/>
      <c r="RC45" s="181"/>
      <c r="RD45" s="181"/>
      <c r="RE45" s="181"/>
      <c r="RF45" s="181"/>
      <c r="RG45" s="181"/>
      <c r="RH45" s="181"/>
      <c r="RI45" s="181"/>
      <c r="RJ45" s="181"/>
      <c r="RK45" s="181"/>
      <c r="RL45" s="181"/>
      <c r="RM45" s="181"/>
      <c r="RN45" s="181"/>
      <c r="RO45" s="181"/>
      <c r="RP45" s="181"/>
      <c r="RQ45" s="181"/>
      <c r="RR45" s="181"/>
      <c r="RS45" s="181"/>
      <c r="RT45" s="181"/>
      <c r="RU45" s="181"/>
      <c r="RV45" s="181"/>
      <c r="RW45" s="181"/>
      <c r="RX45" s="181"/>
      <c r="RY45" s="181"/>
      <c r="RZ45" s="181"/>
      <c r="SA45" s="181"/>
      <c r="SB45" s="181"/>
    </row>
    <row r="46" spans="1:496" ht="15" customHeight="1" x14ac:dyDescent="0.2">
      <c r="A46" t="s">
        <v>1622</v>
      </c>
      <c r="B46"/>
      <c r="C46"/>
      <c r="D46"/>
      <c r="E46" t="s">
        <v>166</v>
      </c>
    </row>
    <row r="47" spans="1:496" ht="15" customHeight="1" x14ac:dyDescent="0.2">
      <c r="A47" t="s">
        <v>1302</v>
      </c>
      <c r="B47"/>
      <c r="C47"/>
      <c r="D47"/>
      <c r="E47" t="s">
        <v>135</v>
      </c>
    </row>
    <row r="48" spans="1:496" ht="15" customHeight="1" x14ac:dyDescent="0.2">
      <c r="A48" t="s">
        <v>1623</v>
      </c>
      <c r="B48"/>
      <c r="C48"/>
      <c r="D48"/>
      <c r="E48" t="s">
        <v>205</v>
      </c>
    </row>
    <row r="49" spans="1:5" ht="15" customHeight="1" x14ac:dyDescent="0.2">
      <c r="A49" t="s">
        <v>1624</v>
      </c>
      <c r="B49"/>
      <c r="C49"/>
      <c r="D49"/>
      <c r="E49" t="s">
        <v>195</v>
      </c>
    </row>
    <row r="50" spans="1:5" ht="15" customHeight="1" x14ac:dyDescent="0.2">
      <c r="A50" t="s">
        <v>1625</v>
      </c>
      <c r="B50"/>
      <c r="C50"/>
      <c r="D50"/>
      <c r="E50" t="s">
        <v>213</v>
      </c>
    </row>
    <row r="51" spans="1:5" ht="15" customHeight="1" x14ac:dyDescent="0.2">
      <c r="A51" t="s">
        <v>1626</v>
      </c>
      <c r="B51"/>
      <c r="C51"/>
      <c r="D51"/>
      <c r="E51" t="s">
        <v>98</v>
      </c>
    </row>
    <row r="52" spans="1:5" ht="15" customHeight="1" x14ac:dyDescent="0.2">
      <c r="A52" t="s">
        <v>1627</v>
      </c>
      <c r="B52"/>
      <c r="C52"/>
      <c r="D52"/>
      <c r="E52" t="s">
        <v>99</v>
      </c>
    </row>
    <row r="53" spans="1:5" ht="15" customHeight="1" x14ac:dyDescent="0.2">
      <c r="A53" t="s">
        <v>1628</v>
      </c>
      <c r="B53"/>
      <c r="C53"/>
      <c r="D53"/>
      <c r="E53" t="s">
        <v>96</v>
      </c>
    </row>
    <row r="54" spans="1:5" ht="15" customHeight="1" x14ac:dyDescent="0.2">
      <c r="A54" t="s">
        <v>1629</v>
      </c>
      <c r="B54"/>
      <c r="C54"/>
      <c r="D54"/>
      <c r="E54" t="s">
        <v>97</v>
      </c>
    </row>
    <row r="55" spans="1:5" ht="15" customHeight="1" x14ac:dyDescent="0.2">
      <c r="A55" t="s">
        <v>1350</v>
      </c>
      <c r="B55"/>
      <c r="C55"/>
      <c r="D55"/>
      <c r="E55" t="s">
        <v>105</v>
      </c>
    </row>
    <row r="56" spans="1:5" ht="15" customHeight="1" x14ac:dyDescent="0.2">
      <c r="A56" t="s">
        <v>1630</v>
      </c>
      <c r="B56"/>
      <c r="C56"/>
      <c r="D56"/>
      <c r="E56" t="s">
        <v>129</v>
      </c>
    </row>
    <row r="57" spans="1:5" ht="15" customHeight="1" x14ac:dyDescent="0.2">
      <c r="A57" t="s">
        <v>1631</v>
      </c>
      <c r="B57"/>
      <c r="C57"/>
      <c r="D57"/>
      <c r="E57" t="s">
        <v>225</v>
      </c>
    </row>
    <row r="58" spans="1:5" ht="15" customHeight="1" x14ac:dyDescent="0.2">
      <c r="A58" t="s">
        <v>1632</v>
      </c>
      <c r="B58"/>
      <c r="C58"/>
      <c r="D58"/>
      <c r="E58" t="s">
        <v>108</v>
      </c>
    </row>
    <row r="59" spans="1:5" ht="15" customHeight="1" x14ac:dyDescent="0.2">
      <c r="A59" t="s">
        <v>1633</v>
      </c>
      <c r="B59"/>
      <c r="C59"/>
      <c r="D59"/>
      <c r="E59" t="s">
        <v>113</v>
      </c>
    </row>
    <row r="60" spans="1:5" ht="15" customHeight="1" x14ac:dyDescent="0.2">
      <c r="A60" t="s">
        <v>1634</v>
      </c>
      <c r="B60"/>
      <c r="C60"/>
      <c r="D60"/>
      <c r="E60" t="s">
        <v>200</v>
      </c>
    </row>
    <row r="61" spans="1:5" ht="15" customHeight="1" x14ac:dyDescent="0.2">
      <c r="A61" t="s">
        <v>1635</v>
      </c>
      <c r="B61"/>
      <c r="C61"/>
      <c r="D61"/>
      <c r="E61" t="s">
        <v>115</v>
      </c>
    </row>
    <row r="62" spans="1:5" ht="15" customHeight="1" x14ac:dyDescent="0.2">
      <c r="A62" t="s">
        <v>1453</v>
      </c>
      <c r="B62"/>
      <c r="C62"/>
      <c r="D62"/>
      <c r="E62" t="s">
        <v>201</v>
      </c>
    </row>
    <row r="63" spans="1:5" ht="15" customHeight="1" x14ac:dyDescent="0.2">
      <c r="A63" t="s">
        <v>1636</v>
      </c>
      <c r="B63"/>
      <c r="C63"/>
      <c r="D63"/>
      <c r="E63" t="s">
        <v>117</v>
      </c>
    </row>
    <row r="64" spans="1:5" ht="15" customHeight="1" x14ac:dyDescent="0.2">
      <c r="A64" t="s">
        <v>1637</v>
      </c>
      <c r="B64"/>
      <c r="C64"/>
      <c r="D64"/>
      <c r="E64" t="s">
        <v>65</v>
      </c>
    </row>
    <row r="65" spans="1:496" ht="15" customHeight="1" x14ac:dyDescent="0.2">
      <c r="A65" t="s">
        <v>1524</v>
      </c>
      <c r="B65"/>
      <c r="C65"/>
      <c r="D65"/>
      <c r="E65" t="s">
        <v>230</v>
      </c>
    </row>
    <row r="66" spans="1:496" ht="15" customHeight="1" x14ac:dyDescent="0.2">
      <c r="A66" t="s">
        <v>1638</v>
      </c>
      <c r="B66"/>
      <c r="C66"/>
      <c r="D66"/>
      <c r="E66" t="s">
        <v>160</v>
      </c>
    </row>
    <row r="67" spans="1:496" ht="15" customHeight="1" x14ac:dyDescent="0.2">
      <c r="A67" t="s">
        <v>1339</v>
      </c>
      <c r="B67"/>
      <c r="C67"/>
      <c r="D67"/>
      <c r="E67" t="s">
        <v>159</v>
      </c>
    </row>
    <row r="68" spans="1:496" ht="15" customHeight="1" x14ac:dyDescent="0.2">
      <c r="A68" t="s">
        <v>1639</v>
      </c>
      <c r="B68"/>
      <c r="C68"/>
      <c r="D68"/>
      <c r="E68" t="s">
        <v>158</v>
      </c>
    </row>
    <row r="69" spans="1:496" ht="15" customHeight="1" x14ac:dyDescent="0.2">
      <c r="A69" t="s">
        <v>1640</v>
      </c>
      <c r="B69"/>
      <c r="C69"/>
      <c r="D69"/>
      <c r="E69" t="s">
        <v>69</v>
      </c>
    </row>
    <row r="70" spans="1:496" ht="15" customHeight="1" x14ac:dyDescent="0.2">
      <c r="A70" t="s">
        <v>1641</v>
      </c>
      <c r="B70"/>
      <c r="C70"/>
      <c r="D70"/>
      <c r="E70" t="s">
        <v>68</v>
      </c>
    </row>
    <row r="71" spans="1:496" ht="15" customHeight="1" x14ac:dyDescent="0.2">
      <c r="A71" t="s">
        <v>1642</v>
      </c>
      <c r="B71"/>
      <c r="C71"/>
      <c r="D71"/>
      <c r="E71" t="s">
        <v>67</v>
      </c>
    </row>
    <row r="72" spans="1:496" ht="15" customHeight="1" x14ac:dyDescent="0.2">
      <c r="A72" t="s">
        <v>1643</v>
      </c>
      <c r="B72"/>
      <c r="C72"/>
      <c r="D72"/>
      <c r="E72" t="s">
        <v>172</v>
      </c>
    </row>
    <row r="73" spans="1:496" ht="15" customHeight="1" x14ac:dyDescent="0.2">
      <c r="A73" t="s">
        <v>1644</v>
      </c>
      <c r="B73"/>
      <c r="C73"/>
      <c r="D73"/>
      <c r="E73" t="s">
        <v>171</v>
      </c>
    </row>
    <row r="74" spans="1:496" ht="15" customHeight="1" x14ac:dyDescent="0.2">
      <c r="A74" t="s">
        <v>1645</v>
      </c>
      <c r="B74"/>
      <c r="C74"/>
      <c r="D74"/>
      <c r="E74" t="s">
        <v>173</v>
      </c>
    </row>
    <row r="75" spans="1:496" s="183" customFormat="1" ht="15" customHeight="1" x14ac:dyDescent="0.2">
      <c r="A75" t="s">
        <v>1646</v>
      </c>
      <c r="B75"/>
      <c r="C75"/>
      <c r="D75"/>
      <c r="E75" t="s">
        <v>199</v>
      </c>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1"/>
      <c r="DF75" s="181"/>
      <c r="DG75" s="181"/>
      <c r="DH75" s="181"/>
      <c r="DI75" s="181"/>
      <c r="DJ75" s="181"/>
      <c r="DK75" s="181"/>
      <c r="DL75" s="181"/>
      <c r="DM75" s="181"/>
      <c r="DN75" s="181"/>
      <c r="DO75" s="181"/>
      <c r="DP75" s="181"/>
      <c r="DQ75" s="181"/>
      <c r="DR75" s="181"/>
      <c r="DS75" s="181"/>
      <c r="DT75" s="181"/>
      <c r="DU75" s="181"/>
      <c r="DV75" s="181"/>
      <c r="DW75" s="181"/>
      <c r="DX75" s="181"/>
      <c r="DY75" s="181"/>
      <c r="DZ75" s="181"/>
      <c r="EA75" s="181"/>
      <c r="EB75" s="181"/>
      <c r="EC75" s="181"/>
      <c r="ED75" s="181"/>
      <c r="EE75" s="181"/>
      <c r="EF75" s="181"/>
      <c r="EG75" s="181"/>
      <c r="EH75" s="181"/>
      <c r="EI75" s="181"/>
      <c r="EJ75" s="181"/>
      <c r="EK75" s="181"/>
      <c r="EL75" s="181"/>
      <c r="EM75" s="181"/>
      <c r="EN75" s="181"/>
      <c r="EO75" s="181"/>
      <c r="EP75" s="181"/>
      <c r="EQ75" s="181"/>
      <c r="ER75" s="181"/>
      <c r="ES75" s="181"/>
      <c r="ET75" s="181"/>
      <c r="EU75" s="181"/>
      <c r="EV75" s="181"/>
      <c r="EW75" s="181"/>
      <c r="EX75" s="181"/>
      <c r="EY75" s="181"/>
      <c r="EZ75" s="181"/>
      <c r="FA75" s="181"/>
      <c r="FB75" s="181"/>
      <c r="FC75" s="181"/>
      <c r="FD75" s="181"/>
      <c r="FE75" s="181"/>
      <c r="FF75" s="181"/>
      <c r="FG75" s="181"/>
      <c r="FH75" s="181"/>
      <c r="FI75" s="181"/>
      <c r="FJ75" s="181"/>
      <c r="FK75" s="181"/>
      <c r="FL75" s="181"/>
      <c r="FM75" s="181"/>
      <c r="FN75" s="181"/>
      <c r="FO75" s="181"/>
      <c r="FP75" s="181"/>
      <c r="FQ75" s="181"/>
      <c r="FR75" s="181"/>
      <c r="FS75" s="181"/>
      <c r="FT75" s="181"/>
      <c r="FU75" s="181"/>
      <c r="FV75" s="181"/>
      <c r="FW75" s="181"/>
      <c r="FX75" s="181"/>
      <c r="FY75" s="181"/>
      <c r="FZ75" s="181"/>
      <c r="GA75" s="181"/>
      <c r="GB75" s="181"/>
      <c r="GC75" s="181"/>
      <c r="GD75" s="181"/>
      <c r="GE75" s="181"/>
      <c r="GF75" s="181"/>
      <c r="GG75" s="181"/>
      <c r="GH75" s="181"/>
      <c r="GI75" s="181"/>
      <c r="GJ75" s="181"/>
      <c r="GK75" s="181"/>
      <c r="GL75" s="181"/>
      <c r="GM75" s="181"/>
      <c r="GN75" s="181"/>
      <c r="GO75" s="181"/>
      <c r="GP75" s="181"/>
      <c r="GQ75" s="181"/>
      <c r="GR75" s="181"/>
      <c r="GS75" s="181"/>
      <c r="GT75" s="181"/>
      <c r="GU75" s="181"/>
      <c r="GV75" s="181"/>
      <c r="GW75" s="181"/>
      <c r="GX75" s="181"/>
      <c r="GY75" s="181"/>
      <c r="GZ75" s="181"/>
      <c r="HA75" s="181"/>
      <c r="HB75" s="181"/>
      <c r="HC75" s="181"/>
      <c r="HD75" s="181"/>
      <c r="HE75" s="181"/>
      <c r="HF75" s="181"/>
      <c r="HG75" s="181"/>
      <c r="HH75" s="181"/>
      <c r="HI75" s="181"/>
      <c r="HJ75" s="181"/>
      <c r="HK75" s="181"/>
      <c r="HL75" s="181"/>
      <c r="HM75" s="181"/>
      <c r="HN75" s="181"/>
      <c r="HO75" s="181"/>
      <c r="HP75" s="181"/>
      <c r="HQ75" s="181"/>
      <c r="HR75" s="181"/>
      <c r="HS75" s="181"/>
      <c r="HT75" s="181"/>
      <c r="HU75" s="181"/>
      <c r="HV75" s="181"/>
      <c r="HW75" s="181"/>
      <c r="HX75" s="181"/>
      <c r="HY75" s="181"/>
      <c r="HZ75" s="181"/>
      <c r="IA75" s="181"/>
      <c r="IB75" s="181"/>
      <c r="IC75" s="181"/>
      <c r="ID75" s="181"/>
      <c r="IE75" s="181"/>
      <c r="IF75" s="181"/>
      <c r="IG75" s="181"/>
      <c r="IH75" s="181"/>
      <c r="II75" s="181"/>
      <c r="IJ75" s="181"/>
      <c r="IK75" s="181"/>
      <c r="IL75" s="181"/>
      <c r="IM75" s="181"/>
      <c r="IN75" s="181"/>
      <c r="IO75" s="181"/>
      <c r="IP75" s="181"/>
      <c r="IQ75" s="181"/>
      <c r="IR75" s="181"/>
      <c r="IS75" s="181"/>
      <c r="IT75" s="181"/>
      <c r="IU75" s="181"/>
      <c r="IV75" s="181"/>
      <c r="IW75" s="181"/>
      <c r="IX75" s="181"/>
      <c r="IY75" s="181"/>
      <c r="IZ75" s="181"/>
      <c r="JA75" s="181"/>
      <c r="JB75" s="181"/>
      <c r="JC75" s="181"/>
      <c r="JD75" s="181"/>
      <c r="JE75" s="181"/>
      <c r="JF75" s="181"/>
      <c r="JG75" s="181"/>
      <c r="JH75" s="181"/>
      <c r="JI75" s="181"/>
      <c r="JJ75" s="181"/>
      <c r="JK75" s="181"/>
      <c r="JL75" s="181"/>
      <c r="JM75" s="181"/>
      <c r="JN75" s="181"/>
      <c r="JO75" s="181"/>
      <c r="JP75" s="181"/>
      <c r="JQ75" s="181"/>
      <c r="JR75" s="181"/>
      <c r="JS75" s="181"/>
      <c r="JT75" s="181"/>
      <c r="JU75" s="181"/>
      <c r="JV75" s="181"/>
      <c r="JW75" s="181"/>
      <c r="JX75" s="181"/>
      <c r="JY75" s="181"/>
      <c r="JZ75" s="181"/>
      <c r="KA75" s="181"/>
      <c r="KB75" s="181"/>
      <c r="KC75" s="181"/>
      <c r="KD75" s="181"/>
      <c r="KE75" s="181"/>
      <c r="KF75" s="181"/>
      <c r="KG75" s="181"/>
      <c r="KH75" s="181"/>
      <c r="KI75" s="181"/>
      <c r="KJ75" s="181"/>
      <c r="KK75" s="181"/>
      <c r="KL75" s="181"/>
      <c r="KM75" s="181"/>
      <c r="KN75" s="181"/>
      <c r="KO75" s="181"/>
      <c r="KP75" s="181"/>
      <c r="KQ75" s="181"/>
      <c r="KR75" s="181"/>
      <c r="KS75" s="181"/>
      <c r="KT75" s="181"/>
      <c r="KU75" s="181"/>
      <c r="KV75" s="181"/>
      <c r="KW75" s="181"/>
      <c r="KX75" s="181"/>
      <c r="KY75" s="181"/>
      <c r="KZ75" s="181"/>
      <c r="LA75" s="181"/>
      <c r="LB75" s="181"/>
      <c r="LC75" s="181"/>
      <c r="LD75" s="181"/>
      <c r="LE75" s="181"/>
      <c r="LF75" s="181"/>
      <c r="LG75" s="181"/>
      <c r="LH75" s="181"/>
      <c r="LI75" s="181"/>
      <c r="LJ75" s="181"/>
      <c r="LK75" s="181"/>
      <c r="LL75" s="181"/>
      <c r="LM75" s="181"/>
      <c r="LN75" s="181"/>
      <c r="LO75" s="181"/>
      <c r="LP75" s="181"/>
      <c r="LQ75" s="181"/>
      <c r="LR75" s="181"/>
      <c r="LS75" s="181"/>
      <c r="LT75" s="181"/>
      <c r="LU75" s="181"/>
      <c r="LV75" s="181"/>
      <c r="LW75" s="181"/>
      <c r="LX75" s="181"/>
      <c r="LY75" s="181"/>
      <c r="LZ75" s="181"/>
      <c r="MA75" s="181"/>
      <c r="MB75" s="181"/>
      <c r="MC75" s="181"/>
      <c r="MD75" s="181"/>
      <c r="ME75" s="181"/>
      <c r="MF75" s="181"/>
      <c r="MG75" s="181"/>
      <c r="MH75" s="181"/>
      <c r="MI75" s="181"/>
      <c r="MJ75" s="181"/>
      <c r="MK75" s="181"/>
      <c r="ML75" s="181"/>
      <c r="MM75" s="181"/>
      <c r="MN75" s="181"/>
      <c r="MO75" s="181"/>
      <c r="MP75" s="181"/>
      <c r="MQ75" s="181"/>
      <c r="MR75" s="181"/>
      <c r="MS75" s="181"/>
      <c r="MT75" s="181"/>
      <c r="MU75" s="181"/>
      <c r="MV75" s="181"/>
      <c r="MW75" s="181"/>
      <c r="MX75" s="181"/>
      <c r="MY75" s="181"/>
      <c r="MZ75" s="181"/>
      <c r="NA75" s="181"/>
      <c r="NB75" s="181"/>
      <c r="NC75" s="181"/>
      <c r="ND75" s="181"/>
      <c r="NE75" s="181"/>
      <c r="NF75" s="181"/>
      <c r="NG75" s="181"/>
      <c r="NH75" s="181"/>
      <c r="NI75" s="181"/>
      <c r="NJ75" s="181"/>
      <c r="NK75" s="181"/>
      <c r="NL75" s="181"/>
      <c r="NM75" s="181"/>
      <c r="NN75" s="181"/>
      <c r="NO75" s="181"/>
      <c r="NP75" s="181"/>
      <c r="NQ75" s="181"/>
      <c r="NR75" s="181"/>
      <c r="NS75" s="181"/>
      <c r="NT75" s="181"/>
      <c r="NU75" s="181"/>
      <c r="NV75" s="181"/>
      <c r="NW75" s="181"/>
      <c r="NX75" s="181"/>
      <c r="NY75" s="181"/>
      <c r="NZ75" s="181"/>
      <c r="OA75" s="181"/>
      <c r="OB75" s="181"/>
      <c r="OC75" s="181"/>
      <c r="OD75" s="181"/>
      <c r="OE75" s="181"/>
      <c r="OF75" s="181"/>
      <c r="OG75" s="181"/>
      <c r="OH75" s="181"/>
      <c r="OI75" s="181"/>
      <c r="OJ75" s="181"/>
      <c r="OK75" s="181"/>
      <c r="OL75" s="181"/>
      <c r="OM75" s="181"/>
      <c r="ON75" s="181"/>
      <c r="OO75" s="181"/>
      <c r="OP75" s="181"/>
      <c r="OQ75" s="181"/>
      <c r="OR75" s="181"/>
      <c r="OS75" s="181"/>
      <c r="OT75" s="181"/>
      <c r="OU75" s="181"/>
      <c r="OV75" s="181"/>
      <c r="OW75" s="181"/>
      <c r="OX75" s="181"/>
      <c r="OY75" s="181"/>
      <c r="OZ75" s="181"/>
      <c r="PA75" s="181"/>
      <c r="PB75" s="181"/>
      <c r="PC75" s="181"/>
      <c r="PD75" s="181"/>
      <c r="PE75" s="181"/>
      <c r="PF75" s="181"/>
      <c r="PG75" s="181"/>
      <c r="PH75" s="181"/>
      <c r="PI75" s="181"/>
      <c r="PJ75" s="181"/>
      <c r="PK75" s="181"/>
      <c r="PL75" s="181"/>
      <c r="PM75" s="181"/>
      <c r="PN75" s="181"/>
      <c r="PO75" s="181"/>
      <c r="PP75" s="181"/>
      <c r="PQ75" s="181"/>
      <c r="PR75" s="181"/>
      <c r="PS75" s="181"/>
      <c r="PT75" s="181"/>
      <c r="PU75" s="181"/>
      <c r="PV75" s="181"/>
      <c r="PW75" s="181"/>
      <c r="PX75" s="181"/>
      <c r="PY75" s="181"/>
      <c r="PZ75" s="181"/>
      <c r="QA75" s="181"/>
      <c r="QB75" s="181"/>
      <c r="QC75" s="181"/>
      <c r="QD75" s="181"/>
      <c r="QE75" s="181"/>
      <c r="QF75" s="181"/>
      <c r="QG75" s="181"/>
      <c r="QH75" s="181"/>
      <c r="QI75" s="181"/>
      <c r="QJ75" s="181"/>
      <c r="QK75" s="181"/>
      <c r="QL75" s="181"/>
      <c r="QM75" s="181"/>
      <c r="QN75" s="181"/>
      <c r="QO75" s="181"/>
      <c r="QP75" s="181"/>
      <c r="QQ75" s="181"/>
      <c r="QR75" s="181"/>
      <c r="QS75" s="181"/>
      <c r="QT75" s="181"/>
      <c r="QU75" s="181"/>
      <c r="QV75" s="181"/>
      <c r="QW75" s="181"/>
      <c r="QX75" s="181"/>
      <c r="QY75" s="181"/>
      <c r="QZ75" s="181"/>
      <c r="RA75" s="181"/>
      <c r="RB75" s="181"/>
      <c r="RC75" s="181"/>
      <c r="RD75" s="181"/>
      <c r="RE75" s="181"/>
      <c r="RF75" s="181"/>
      <c r="RG75" s="181"/>
      <c r="RH75" s="181"/>
      <c r="RI75" s="181"/>
      <c r="RJ75" s="181"/>
      <c r="RK75" s="181"/>
      <c r="RL75" s="181"/>
      <c r="RM75" s="181"/>
      <c r="RN75" s="181"/>
      <c r="RO75" s="181"/>
      <c r="RP75" s="181"/>
      <c r="RQ75" s="181"/>
      <c r="RR75" s="181"/>
      <c r="RS75" s="181"/>
      <c r="RT75" s="181"/>
      <c r="RU75" s="181"/>
      <c r="RV75" s="181"/>
      <c r="RW75" s="181"/>
      <c r="RX75" s="181"/>
      <c r="RY75" s="181"/>
      <c r="RZ75" s="181"/>
      <c r="SA75" s="181"/>
      <c r="SB75" s="181"/>
    </row>
    <row r="76" spans="1:496" ht="15" customHeight="1" x14ac:dyDescent="0.2">
      <c r="A76" t="s">
        <v>1647</v>
      </c>
      <c r="B76"/>
      <c r="C76"/>
      <c r="D76"/>
      <c r="E76" t="s">
        <v>198</v>
      </c>
    </row>
    <row r="77" spans="1:496" ht="15" customHeight="1" x14ac:dyDescent="0.2">
      <c r="A77" t="s">
        <v>1648</v>
      </c>
      <c r="B77"/>
      <c r="C77"/>
      <c r="D77"/>
      <c r="E77" t="s">
        <v>47</v>
      </c>
    </row>
    <row r="78" spans="1:496" ht="15" customHeight="1" x14ac:dyDescent="0.2">
      <c r="A78" t="s">
        <v>1649</v>
      </c>
      <c r="B78"/>
      <c r="C78"/>
      <c r="D78"/>
      <c r="E78" t="s">
        <v>48</v>
      </c>
    </row>
    <row r="79" spans="1:496" ht="15" customHeight="1" x14ac:dyDescent="0.2">
      <c r="A79" t="s">
        <v>1650</v>
      </c>
      <c r="B79"/>
      <c r="C79"/>
      <c r="D79"/>
      <c r="E79" t="s">
        <v>167</v>
      </c>
    </row>
    <row r="80" spans="1:496" ht="15" customHeight="1" x14ac:dyDescent="0.2">
      <c r="A80" t="s">
        <v>1651</v>
      </c>
      <c r="B80"/>
      <c r="C80"/>
      <c r="D80"/>
      <c r="E80" t="s">
        <v>169</v>
      </c>
    </row>
    <row r="81" spans="1:496" ht="15" customHeight="1" x14ac:dyDescent="0.2">
      <c r="A81" t="s">
        <v>1652</v>
      </c>
      <c r="B81"/>
      <c r="C81"/>
      <c r="D81"/>
      <c r="E81" t="s">
        <v>170</v>
      </c>
    </row>
    <row r="82" spans="1:496" ht="15" customHeight="1" x14ac:dyDescent="0.2">
      <c r="A82" t="s">
        <v>1653</v>
      </c>
      <c r="B82"/>
      <c r="C82"/>
      <c r="D82"/>
      <c r="E82" t="s">
        <v>168</v>
      </c>
    </row>
    <row r="83" spans="1:496" ht="15" customHeight="1" x14ac:dyDescent="0.2">
      <c r="A83" t="s">
        <v>1654</v>
      </c>
      <c r="B83"/>
      <c r="C83"/>
      <c r="D83"/>
      <c r="E83" t="s">
        <v>234</v>
      </c>
    </row>
    <row r="84" spans="1:496" ht="15" customHeight="1" x14ac:dyDescent="0.2">
      <c r="A84" t="s">
        <v>1655</v>
      </c>
      <c r="B84"/>
      <c r="C84"/>
      <c r="D84"/>
      <c r="E84" t="s">
        <v>101</v>
      </c>
    </row>
    <row r="85" spans="1:496" ht="15" customHeight="1" x14ac:dyDescent="0.2">
      <c r="A85" t="s">
        <v>1656</v>
      </c>
      <c r="B85"/>
      <c r="C85"/>
      <c r="D85"/>
      <c r="E85" t="s">
        <v>1657</v>
      </c>
    </row>
    <row r="86" spans="1:496" ht="15" customHeight="1" x14ac:dyDescent="0.2">
      <c r="A86" t="s">
        <v>1658</v>
      </c>
      <c r="B86"/>
      <c r="C86"/>
      <c r="D86"/>
      <c r="E86" t="s">
        <v>1659</v>
      </c>
    </row>
    <row r="87" spans="1:496" ht="15" customHeight="1" x14ac:dyDescent="0.2">
      <c r="A87" t="s">
        <v>1660</v>
      </c>
      <c r="B87"/>
      <c r="C87"/>
      <c r="D87"/>
      <c r="E87" t="s">
        <v>1661</v>
      </c>
    </row>
    <row r="88" spans="1:496" ht="15" customHeight="1" x14ac:dyDescent="0.2">
      <c r="A88" t="s">
        <v>1467</v>
      </c>
      <c r="B88"/>
      <c r="C88"/>
      <c r="D88"/>
      <c r="E88" t="s">
        <v>244</v>
      </c>
    </row>
    <row r="89" spans="1:496" ht="15" customHeight="1" x14ac:dyDescent="0.2">
      <c r="A89" t="s">
        <v>1401</v>
      </c>
      <c r="B89"/>
      <c r="C89"/>
      <c r="D89"/>
      <c r="E89" t="s">
        <v>81</v>
      </c>
    </row>
    <row r="90" spans="1:496" ht="15" customHeight="1" x14ac:dyDescent="0.2">
      <c r="A90" t="s">
        <v>1155</v>
      </c>
      <c r="B90"/>
      <c r="C90"/>
      <c r="D90"/>
      <c r="E90" t="s">
        <v>82</v>
      </c>
    </row>
    <row r="91" spans="1:496" ht="15" customHeight="1" x14ac:dyDescent="0.2">
      <c r="A91" t="s">
        <v>1064</v>
      </c>
      <c r="B91"/>
      <c r="C91"/>
      <c r="D91"/>
      <c r="E91" t="s">
        <v>103</v>
      </c>
    </row>
    <row r="92" spans="1:496" ht="15" customHeight="1" x14ac:dyDescent="0.2">
      <c r="A92" t="s">
        <v>1098</v>
      </c>
      <c r="B92"/>
      <c r="C92"/>
      <c r="D92"/>
      <c r="E92" t="s">
        <v>51</v>
      </c>
    </row>
    <row r="93" spans="1:496" ht="15" customHeight="1" x14ac:dyDescent="0.2">
      <c r="A93" t="s">
        <v>1212</v>
      </c>
      <c r="B93"/>
      <c r="C93"/>
      <c r="D93"/>
      <c r="E93" t="s">
        <v>102</v>
      </c>
    </row>
    <row r="94" spans="1:496" ht="15" customHeight="1" x14ac:dyDescent="0.2">
      <c r="A94" t="s">
        <v>1134</v>
      </c>
      <c r="B94"/>
      <c r="C94"/>
      <c r="D94"/>
      <c r="E94" t="s">
        <v>155</v>
      </c>
    </row>
    <row r="95" spans="1:496" ht="15" customHeight="1" x14ac:dyDescent="0.2">
      <c r="A95" t="s">
        <v>1066</v>
      </c>
      <c r="B95"/>
      <c r="C95"/>
      <c r="D95"/>
      <c r="E95" t="s">
        <v>191</v>
      </c>
    </row>
    <row r="96" spans="1:496" s="183" customFormat="1" ht="15" customHeight="1" x14ac:dyDescent="0.2">
      <c r="A96" t="s">
        <v>1464</v>
      </c>
      <c r="B96"/>
      <c r="C96"/>
      <c r="D96"/>
      <c r="E96" t="s">
        <v>246</v>
      </c>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1"/>
      <c r="CD96" s="181"/>
      <c r="CE96" s="181"/>
      <c r="CF96" s="181"/>
      <c r="CG96" s="181"/>
      <c r="CH96" s="181"/>
      <c r="CI96" s="181"/>
      <c r="CJ96" s="181"/>
      <c r="CK96" s="181"/>
      <c r="CL96" s="181"/>
      <c r="CM96" s="181"/>
      <c r="CN96" s="181"/>
      <c r="CO96" s="181"/>
      <c r="CP96" s="181"/>
      <c r="CQ96" s="181"/>
      <c r="CR96" s="181"/>
      <c r="CS96" s="181"/>
      <c r="CT96" s="181"/>
      <c r="CU96" s="181"/>
      <c r="CV96" s="181"/>
      <c r="CW96" s="181"/>
      <c r="CX96" s="181"/>
      <c r="CY96" s="181"/>
      <c r="CZ96" s="181"/>
      <c r="DA96" s="181"/>
      <c r="DB96" s="181"/>
      <c r="DC96" s="181"/>
      <c r="DD96" s="181"/>
      <c r="DE96" s="181"/>
      <c r="DF96" s="181"/>
      <c r="DG96" s="181"/>
      <c r="DH96" s="181"/>
      <c r="DI96" s="181"/>
      <c r="DJ96" s="181"/>
      <c r="DK96" s="181"/>
      <c r="DL96" s="181"/>
      <c r="DM96" s="181"/>
      <c r="DN96" s="181"/>
      <c r="DO96" s="181"/>
      <c r="DP96" s="181"/>
      <c r="DQ96" s="181"/>
      <c r="DR96" s="181"/>
      <c r="DS96" s="181"/>
      <c r="DT96" s="181"/>
      <c r="DU96" s="181"/>
      <c r="DV96" s="181"/>
      <c r="DW96" s="181"/>
      <c r="DX96" s="181"/>
      <c r="DY96" s="181"/>
      <c r="DZ96" s="181"/>
      <c r="EA96" s="181"/>
      <c r="EB96" s="181"/>
      <c r="EC96" s="181"/>
      <c r="ED96" s="181"/>
      <c r="EE96" s="181"/>
      <c r="EF96" s="181"/>
      <c r="EG96" s="181"/>
      <c r="EH96" s="181"/>
      <c r="EI96" s="181"/>
      <c r="EJ96" s="181"/>
      <c r="EK96" s="181"/>
      <c r="EL96" s="181"/>
      <c r="EM96" s="181"/>
      <c r="EN96" s="181"/>
      <c r="EO96" s="181"/>
      <c r="EP96" s="181"/>
      <c r="EQ96" s="181"/>
      <c r="ER96" s="181"/>
      <c r="ES96" s="181"/>
      <c r="ET96" s="181"/>
      <c r="EU96" s="181"/>
      <c r="EV96" s="181"/>
      <c r="EW96" s="181"/>
      <c r="EX96" s="181"/>
      <c r="EY96" s="181"/>
      <c r="EZ96" s="181"/>
      <c r="FA96" s="181"/>
      <c r="FB96" s="181"/>
      <c r="FC96" s="181"/>
      <c r="FD96" s="181"/>
      <c r="FE96" s="181"/>
      <c r="FF96" s="181"/>
      <c r="FG96" s="181"/>
      <c r="FH96" s="181"/>
      <c r="FI96" s="181"/>
      <c r="FJ96" s="181"/>
      <c r="FK96" s="181"/>
      <c r="FL96" s="181"/>
      <c r="FM96" s="181"/>
      <c r="FN96" s="181"/>
      <c r="FO96" s="181"/>
      <c r="FP96" s="181"/>
      <c r="FQ96" s="181"/>
      <c r="FR96" s="181"/>
      <c r="FS96" s="181"/>
      <c r="FT96" s="181"/>
      <c r="FU96" s="181"/>
      <c r="FV96" s="181"/>
      <c r="FW96" s="181"/>
      <c r="FX96" s="181"/>
      <c r="FY96" s="181"/>
      <c r="FZ96" s="181"/>
      <c r="GA96" s="181"/>
      <c r="GB96" s="181"/>
      <c r="GC96" s="181"/>
      <c r="GD96" s="181"/>
      <c r="GE96" s="181"/>
      <c r="GF96" s="181"/>
      <c r="GG96" s="181"/>
      <c r="GH96" s="181"/>
      <c r="GI96" s="181"/>
      <c r="GJ96" s="181"/>
      <c r="GK96" s="181"/>
      <c r="GL96" s="181"/>
      <c r="GM96" s="181"/>
      <c r="GN96" s="181"/>
      <c r="GO96" s="181"/>
      <c r="GP96" s="181"/>
      <c r="GQ96" s="181"/>
      <c r="GR96" s="181"/>
      <c r="GS96" s="181"/>
      <c r="GT96" s="181"/>
      <c r="GU96" s="181"/>
      <c r="GV96" s="181"/>
      <c r="GW96" s="181"/>
      <c r="GX96" s="181"/>
      <c r="GY96" s="181"/>
      <c r="GZ96" s="181"/>
      <c r="HA96" s="181"/>
      <c r="HB96" s="181"/>
      <c r="HC96" s="181"/>
      <c r="HD96" s="181"/>
      <c r="HE96" s="181"/>
      <c r="HF96" s="181"/>
      <c r="HG96" s="181"/>
      <c r="HH96" s="181"/>
      <c r="HI96" s="181"/>
      <c r="HJ96" s="181"/>
      <c r="HK96" s="181"/>
      <c r="HL96" s="181"/>
      <c r="HM96" s="181"/>
      <c r="HN96" s="181"/>
      <c r="HO96" s="181"/>
      <c r="HP96" s="181"/>
      <c r="HQ96" s="181"/>
      <c r="HR96" s="181"/>
      <c r="HS96" s="181"/>
      <c r="HT96" s="181"/>
      <c r="HU96" s="181"/>
      <c r="HV96" s="181"/>
      <c r="HW96" s="181"/>
      <c r="HX96" s="181"/>
      <c r="HY96" s="181"/>
      <c r="HZ96" s="181"/>
      <c r="IA96" s="181"/>
      <c r="IB96" s="181"/>
      <c r="IC96" s="181"/>
      <c r="ID96" s="181"/>
      <c r="IE96" s="181"/>
      <c r="IF96" s="181"/>
      <c r="IG96" s="181"/>
      <c r="IH96" s="181"/>
      <c r="II96" s="181"/>
      <c r="IJ96" s="181"/>
      <c r="IK96" s="181"/>
      <c r="IL96" s="181"/>
      <c r="IM96" s="181"/>
      <c r="IN96" s="181"/>
      <c r="IO96" s="181"/>
      <c r="IP96" s="181"/>
      <c r="IQ96" s="181"/>
      <c r="IR96" s="181"/>
      <c r="IS96" s="181"/>
      <c r="IT96" s="181"/>
      <c r="IU96" s="181"/>
      <c r="IV96" s="181"/>
      <c r="IW96" s="181"/>
      <c r="IX96" s="181"/>
      <c r="IY96" s="181"/>
      <c r="IZ96" s="181"/>
      <c r="JA96" s="181"/>
      <c r="JB96" s="181"/>
      <c r="JC96" s="181"/>
      <c r="JD96" s="181"/>
      <c r="JE96" s="181"/>
      <c r="JF96" s="181"/>
      <c r="JG96" s="181"/>
      <c r="JH96" s="181"/>
      <c r="JI96" s="181"/>
      <c r="JJ96" s="181"/>
      <c r="JK96" s="181"/>
      <c r="JL96" s="181"/>
      <c r="JM96" s="181"/>
      <c r="JN96" s="181"/>
      <c r="JO96" s="181"/>
      <c r="JP96" s="181"/>
      <c r="JQ96" s="181"/>
      <c r="JR96" s="181"/>
      <c r="JS96" s="181"/>
      <c r="JT96" s="181"/>
      <c r="JU96" s="181"/>
      <c r="JV96" s="181"/>
      <c r="JW96" s="181"/>
      <c r="JX96" s="181"/>
      <c r="JY96" s="181"/>
      <c r="JZ96" s="181"/>
      <c r="KA96" s="181"/>
      <c r="KB96" s="181"/>
      <c r="KC96" s="181"/>
      <c r="KD96" s="181"/>
      <c r="KE96" s="181"/>
      <c r="KF96" s="181"/>
      <c r="KG96" s="181"/>
      <c r="KH96" s="181"/>
      <c r="KI96" s="181"/>
      <c r="KJ96" s="181"/>
      <c r="KK96" s="181"/>
      <c r="KL96" s="181"/>
      <c r="KM96" s="181"/>
      <c r="KN96" s="181"/>
      <c r="KO96" s="181"/>
      <c r="KP96" s="181"/>
      <c r="KQ96" s="181"/>
      <c r="KR96" s="181"/>
      <c r="KS96" s="181"/>
      <c r="KT96" s="181"/>
      <c r="KU96" s="181"/>
      <c r="KV96" s="181"/>
      <c r="KW96" s="181"/>
      <c r="KX96" s="181"/>
      <c r="KY96" s="181"/>
      <c r="KZ96" s="181"/>
      <c r="LA96" s="181"/>
      <c r="LB96" s="181"/>
      <c r="LC96" s="181"/>
      <c r="LD96" s="181"/>
      <c r="LE96" s="181"/>
      <c r="LF96" s="181"/>
      <c r="LG96" s="181"/>
      <c r="LH96" s="181"/>
      <c r="LI96" s="181"/>
      <c r="LJ96" s="181"/>
      <c r="LK96" s="181"/>
      <c r="LL96" s="181"/>
      <c r="LM96" s="181"/>
      <c r="LN96" s="181"/>
      <c r="LO96" s="181"/>
      <c r="LP96" s="181"/>
      <c r="LQ96" s="181"/>
      <c r="LR96" s="181"/>
      <c r="LS96" s="181"/>
      <c r="LT96" s="181"/>
      <c r="LU96" s="181"/>
      <c r="LV96" s="181"/>
      <c r="LW96" s="181"/>
      <c r="LX96" s="181"/>
      <c r="LY96" s="181"/>
      <c r="LZ96" s="181"/>
      <c r="MA96" s="181"/>
      <c r="MB96" s="181"/>
      <c r="MC96" s="181"/>
      <c r="MD96" s="181"/>
      <c r="ME96" s="181"/>
      <c r="MF96" s="181"/>
      <c r="MG96" s="181"/>
      <c r="MH96" s="181"/>
      <c r="MI96" s="181"/>
      <c r="MJ96" s="181"/>
      <c r="MK96" s="181"/>
      <c r="ML96" s="181"/>
      <c r="MM96" s="181"/>
      <c r="MN96" s="181"/>
      <c r="MO96" s="181"/>
      <c r="MP96" s="181"/>
      <c r="MQ96" s="181"/>
      <c r="MR96" s="181"/>
      <c r="MS96" s="181"/>
      <c r="MT96" s="181"/>
      <c r="MU96" s="181"/>
      <c r="MV96" s="181"/>
      <c r="MW96" s="181"/>
      <c r="MX96" s="181"/>
      <c r="MY96" s="181"/>
      <c r="MZ96" s="181"/>
      <c r="NA96" s="181"/>
      <c r="NB96" s="181"/>
      <c r="NC96" s="181"/>
      <c r="ND96" s="181"/>
      <c r="NE96" s="181"/>
      <c r="NF96" s="181"/>
      <c r="NG96" s="181"/>
      <c r="NH96" s="181"/>
      <c r="NI96" s="181"/>
      <c r="NJ96" s="181"/>
      <c r="NK96" s="181"/>
      <c r="NL96" s="181"/>
      <c r="NM96" s="181"/>
      <c r="NN96" s="181"/>
      <c r="NO96" s="181"/>
      <c r="NP96" s="181"/>
      <c r="NQ96" s="181"/>
      <c r="NR96" s="181"/>
      <c r="NS96" s="181"/>
      <c r="NT96" s="181"/>
      <c r="NU96" s="181"/>
      <c r="NV96" s="181"/>
      <c r="NW96" s="181"/>
      <c r="NX96" s="181"/>
      <c r="NY96" s="181"/>
      <c r="NZ96" s="181"/>
      <c r="OA96" s="181"/>
      <c r="OB96" s="181"/>
      <c r="OC96" s="181"/>
      <c r="OD96" s="181"/>
      <c r="OE96" s="181"/>
      <c r="OF96" s="181"/>
      <c r="OG96" s="181"/>
      <c r="OH96" s="181"/>
      <c r="OI96" s="181"/>
      <c r="OJ96" s="181"/>
      <c r="OK96" s="181"/>
      <c r="OL96" s="181"/>
      <c r="OM96" s="181"/>
      <c r="ON96" s="181"/>
      <c r="OO96" s="181"/>
      <c r="OP96" s="181"/>
      <c r="OQ96" s="181"/>
      <c r="OR96" s="181"/>
      <c r="OS96" s="181"/>
      <c r="OT96" s="181"/>
      <c r="OU96" s="181"/>
      <c r="OV96" s="181"/>
      <c r="OW96" s="181"/>
      <c r="OX96" s="181"/>
      <c r="OY96" s="181"/>
      <c r="OZ96" s="181"/>
      <c r="PA96" s="181"/>
      <c r="PB96" s="181"/>
      <c r="PC96" s="181"/>
      <c r="PD96" s="181"/>
      <c r="PE96" s="181"/>
      <c r="PF96" s="181"/>
      <c r="PG96" s="181"/>
      <c r="PH96" s="181"/>
      <c r="PI96" s="181"/>
      <c r="PJ96" s="181"/>
      <c r="PK96" s="181"/>
      <c r="PL96" s="181"/>
      <c r="PM96" s="181"/>
      <c r="PN96" s="181"/>
      <c r="PO96" s="181"/>
      <c r="PP96" s="181"/>
      <c r="PQ96" s="181"/>
      <c r="PR96" s="181"/>
      <c r="PS96" s="181"/>
      <c r="PT96" s="181"/>
      <c r="PU96" s="181"/>
      <c r="PV96" s="181"/>
      <c r="PW96" s="181"/>
      <c r="PX96" s="181"/>
      <c r="PY96" s="181"/>
      <c r="PZ96" s="181"/>
      <c r="QA96" s="181"/>
      <c r="QB96" s="181"/>
      <c r="QC96" s="181"/>
      <c r="QD96" s="181"/>
      <c r="QE96" s="181"/>
      <c r="QF96" s="181"/>
      <c r="QG96" s="181"/>
      <c r="QH96" s="181"/>
      <c r="QI96" s="181"/>
      <c r="QJ96" s="181"/>
      <c r="QK96" s="181"/>
      <c r="QL96" s="181"/>
      <c r="QM96" s="181"/>
      <c r="QN96" s="181"/>
      <c r="QO96" s="181"/>
      <c r="QP96" s="181"/>
      <c r="QQ96" s="181"/>
      <c r="QR96" s="181"/>
      <c r="QS96" s="181"/>
      <c r="QT96" s="181"/>
      <c r="QU96" s="181"/>
      <c r="QV96" s="181"/>
      <c r="QW96" s="181"/>
      <c r="QX96" s="181"/>
      <c r="QY96" s="181"/>
      <c r="QZ96" s="181"/>
      <c r="RA96" s="181"/>
      <c r="RB96" s="181"/>
      <c r="RC96" s="181"/>
      <c r="RD96" s="181"/>
      <c r="RE96" s="181"/>
      <c r="RF96" s="181"/>
      <c r="RG96" s="181"/>
      <c r="RH96" s="181"/>
      <c r="RI96" s="181"/>
      <c r="RJ96" s="181"/>
      <c r="RK96" s="181"/>
      <c r="RL96" s="181"/>
      <c r="RM96" s="181"/>
      <c r="RN96" s="181"/>
      <c r="RO96" s="181"/>
      <c r="RP96" s="181"/>
      <c r="RQ96" s="181"/>
      <c r="RR96" s="181"/>
      <c r="RS96" s="181"/>
      <c r="RT96" s="181"/>
      <c r="RU96" s="181"/>
      <c r="RV96" s="181"/>
      <c r="RW96" s="181"/>
      <c r="RX96" s="181"/>
      <c r="RY96" s="181"/>
      <c r="RZ96" s="181"/>
      <c r="SA96" s="181"/>
      <c r="SB96" s="181"/>
    </row>
    <row r="97" spans="1:496" ht="15" customHeight="1" x14ac:dyDescent="0.2">
      <c r="A97" t="s">
        <v>1662</v>
      </c>
      <c r="B97"/>
      <c r="C97"/>
      <c r="D97"/>
      <c r="E97" t="s">
        <v>180</v>
      </c>
    </row>
    <row r="98" spans="1:496" ht="15" customHeight="1" x14ac:dyDescent="0.2">
      <c r="A98" t="s">
        <v>1663</v>
      </c>
      <c r="B98"/>
      <c r="C98"/>
      <c r="D98"/>
      <c r="E98" t="s">
        <v>179</v>
      </c>
    </row>
    <row r="99" spans="1:496" ht="15" customHeight="1" x14ac:dyDescent="0.2">
      <c r="A99" t="s">
        <v>1664</v>
      </c>
      <c r="B99"/>
      <c r="C99"/>
      <c r="D99"/>
      <c r="E99" t="s">
        <v>243</v>
      </c>
    </row>
    <row r="100" spans="1:496" ht="15" customHeight="1" x14ac:dyDescent="0.2">
      <c r="A100" t="s">
        <v>1665</v>
      </c>
      <c r="B100"/>
      <c r="C100"/>
      <c r="D100"/>
      <c r="E100" t="s">
        <v>138</v>
      </c>
    </row>
    <row r="101" spans="1:496" ht="15" customHeight="1" x14ac:dyDescent="0.2">
      <c r="A101" t="s">
        <v>1666</v>
      </c>
      <c r="B101"/>
      <c r="C101"/>
      <c r="D101"/>
      <c r="E101" t="s">
        <v>57</v>
      </c>
    </row>
    <row r="102" spans="1:496" s="183" customFormat="1" ht="9.75" customHeight="1" x14ac:dyDescent="0.2">
      <c r="A102" t="s">
        <v>1667</v>
      </c>
      <c r="B102"/>
      <c r="C102"/>
      <c r="D102"/>
      <c r="E102" t="s">
        <v>231</v>
      </c>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c r="CH102" s="181"/>
      <c r="CI102" s="181"/>
      <c r="CJ102" s="181"/>
      <c r="CK102" s="181"/>
      <c r="CL102" s="181"/>
      <c r="CM102" s="181"/>
      <c r="CN102" s="181"/>
      <c r="CO102" s="181"/>
      <c r="CP102" s="181"/>
      <c r="CQ102" s="181"/>
      <c r="CR102" s="181"/>
      <c r="CS102" s="181"/>
      <c r="CT102" s="181"/>
      <c r="CU102" s="181"/>
      <c r="CV102" s="181"/>
      <c r="CW102" s="181"/>
      <c r="CX102" s="181"/>
      <c r="CY102" s="181"/>
      <c r="CZ102" s="181"/>
      <c r="DA102" s="181"/>
      <c r="DB102" s="181"/>
      <c r="DC102" s="181"/>
      <c r="DD102" s="181"/>
      <c r="DE102" s="181"/>
      <c r="DF102" s="181"/>
      <c r="DG102" s="181"/>
      <c r="DH102" s="181"/>
      <c r="DI102" s="181"/>
      <c r="DJ102" s="181"/>
      <c r="DK102" s="181"/>
      <c r="DL102" s="181"/>
      <c r="DM102" s="181"/>
      <c r="DN102" s="181"/>
      <c r="DO102" s="181"/>
      <c r="DP102" s="181"/>
      <c r="DQ102" s="181"/>
      <c r="DR102" s="181"/>
      <c r="DS102" s="181"/>
      <c r="DT102" s="181"/>
      <c r="DU102" s="181"/>
      <c r="DV102" s="181"/>
      <c r="DW102" s="181"/>
      <c r="DX102" s="181"/>
      <c r="DY102" s="181"/>
      <c r="DZ102" s="181"/>
      <c r="EA102" s="181"/>
      <c r="EB102" s="181"/>
      <c r="EC102" s="181"/>
      <c r="ED102" s="181"/>
      <c r="EE102" s="181"/>
      <c r="EF102" s="181"/>
      <c r="EG102" s="181"/>
      <c r="EH102" s="181"/>
      <c r="EI102" s="181"/>
      <c r="EJ102" s="181"/>
      <c r="EK102" s="181"/>
      <c r="EL102" s="181"/>
      <c r="EM102" s="181"/>
      <c r="EN102" s="181"/>
      <c r="EO102" s="181"/>
      <c r="EP102" s="181"/>
      <c r="EQ102" s="181"/>
      <c r="ER102" s="181"/>
      <c r="ES102" s="181"/>
      <c r="ET102" s="181"/>
      <c r="EU102" s="181"/>
      <c r="EV102" s="181"/>
      <c r="EW102" s="181"/>
      <c r="EX102" s="181"/>
      <c r="EY102" s="181"/>
      <c r="EZ102" s="181"/>
      <c r="FA102" s="181"/>
      <c r="FB102" s="181"/>
      <c r="FC102" s="181"/>
      <c r="FD102" s="181"/>
      <c r="FE102" s="181"/>
      <c r="FF102" s="181"/>
      <c r="FG102" s="181"/>
      <c r="FH102" s="181"/>
      <c r="FI102" s="181"/>
      <c r="FJ102" s="181"/>
      <c r="FK102" s="181"/>
      <c r="FL102" s="181"/>
      <c r="FM102" s="181"/>
      <c r="FN102" s="181"/>
      <c r="FO102" s="181"/>
      <c r="FP102" s="181"/>
      <c r="FQ102" s="181"/>
      <c r="FR102" s="181"/>
      <c r="FS102" s="181"/>
      <c r="FT102" s="181"/>
      <c r="FU102" s="181"/>
      <c r="FV102" s="181"/>
      <c r="FW102" s="181"/>
      <c r="FX102" s="181"/>
      <c r="FY102" s="181"/>
      <c r="FZ102" s="181"/>
      <c r="GA102" s="181"/>
      <c r="GB102" s="181"/>
      <c r="GC102" s="181"/>
      <c r="GD102" s="181"/>
      <c r="GE102" s="181"/>
      <c r="GF102" s="181"/>
      <c r="GG102" s="181"/>
      <c r="GH102" s="181"/>
      <c r="GI102" s="181"/>
      <c r="GJ102" s="181"/>
      <c r="GK102" s="181"/>
      <c r="GL102" s="181"/>
      <c r="GM102" s="181"/>
      <c r="GN102" s="181"/>
      <c r="GO102" s="181"/>
      <c r="GP102" s="181"/>
      <c r="GQ102" s="181"/>
      <c r="GR102" s="181"/>
      <c r="GS102" s="181"/>
      <c r="GT102" s="181"/>
      <c r="GU102" s="181"/>
      <c r="GV102" s="181"/>
      <c r="GW102" s="181"/>
      <c r="GX102" s="181"/>
      <c r="GY102" s="181"/>
      <c r="GZ102" s="181"/>
      <c r="HA102" s="181"/>
      <c r="HB102" s="181"/>
      <c r="HC102" s="181"/>
      <c r="HD102" s="181"/>
      <c r="HE102" s="181"/>
      <c r="HF102" s="181"/>
      <c r="HG102" s="181"/>
      <c r="HH102" s="181"/>
      <c r="HI102" s="181"/>
      <c r="HJ102" s="181"/>
      <c r="HK102" s="181"/>
      <c r="HL102" s="181"/>
      <c r="HM102" s="181"/>
      <c r="HN102" s="181"/>
      <c r="HO102" s="181"/>
      <c r="HP102" s="181"/>
      <c r="HQ102" s="181"/>
      <c r="HR102" s="181"/>
      <c r="HS102" s="181"/>
      <c r="HT102" s="181"/>
      <c r="HU102" s="181"/>
      <c r="HV102" s="181"/>
      <c r="HW102" s="181"/>
      <c r="HX102" s="181"/>
      <c r="HY102" s="181"/>
      <c r="HZ102" s="181"/>
      <c r="IA102" s="181"/>
      <c r="IB102" s="181"/>
      <c r="IC102" s="181"/>
      <c r="ID102" s="181"/>
      <c r="IE102" s="181"/>
      <c r="IF102" s="181"/>
      <c r="IG102" s="181"/>
      <c r="IH102" s="181"/>
      <c r="II102" s="181"/>
      <c r="IJ102" s="181"/>
      <c r="IK102" s="181"/>
      <c r="IL102" s="181"/>
      <c r="IM102" s="181"/>
      <c r="IN102" s="181"/>
      <c r="IO102" s="181"/>
      <c r="IP102" s="181"/>
      <c r="IQ102" s="181"/>
      <c r="IR102" s="181"/>
      <c r="IS102" s="181"/>
      <c r="IT102" s="181"/>
      <c r="IU102" s="181"/>
      <c r="IV102" s="181"/>
      <c r="IW102" s="181"/>
      <c r="IX102" s="181"/>
      <c r="IY102" s="181"/>
      <c r="IZ102" s="181"/>
      <c r="JA102" s="181"/>
      <c r="JB102" s="181"/>
      <c r="JC102" s="181"/>
      <c r="JD102" s="181"/>
      <c r="JE102" s="181"/>
      <c r="JF102" s="181"/>
      <c r="JG102" s="181"/>
      <c r="JH102" s="181"/>
      <c r="JI102" s="181"/>
      <c r="JJ102" s="181"/>
      <c r="JK102" s="181"/>
      <c r="JL102" s="181"/>
      <c r="JM102" s="181"/>
      <c r="JN102" s="181"/>
      <c r="JO102" s="181"/>
      <c r="JP102" s="181"/>
      <c r="JQ102" s="181"/>
      <c r="JR102" s="181"/>
      <c r="JS102" s="181"/>
      <c r="JT102" s="181"/>
      <c r="JU102" s="181"/>
      <c r="JV102" s="181"/>
      <c r="JW102" s="181"/>
      <c r="JX102" s="181"/>
      <c r="JY102" s="181"/>
      <c r="JZ102" s="181"/>
      <c r="KA102" s="181"/>
      <c r="KB102" s="181"/>
      <c r="KC102" s="181"/>
      <c r="KD102" s="181"/>
      <c r="KE102" s="181"/>
      <c r="KF102" s="181"/>
      <c r="KG102" s="181"/>
      <c r="KH102" s="181"/>
      <c r="KI102" s="181"/>
      <c r="KJ102" s="181"/>
      <c r="KK102" s="181"/>
      <c r="KL102" s="181"/>
      <c r="KM102" s="181"/>
      <c r="KN102" s="181"/>
      <c r="KO102" s="181"/>
      <c r="KP102" s="181"/>
      <c r="KQ102" s="181"/>
      <c r="KR102" s="181"/>
      <c r="KS102" s="181"/>
      <c r="KT102" s="181"/>
      <c r="KU102" s="181"/>
      <c r="KV102" s="181"/>
      <c r="KW102" s="181"/>
      <c r="KX102" s="181"/>
      <c r="KY102" s="181"/>
      <c r="KZ102" s="181"/>
      <c r="LA102" s="181"/>
      <c r="LB102" s="181"/>
      <c r="LC102" s="181"/>
      <c r="LD102" s="181"/>
      <c r="LE102" s="181"/>
      <c r="LF102" s="181"/>
      <c r="LG102" s="181"/>
      <c r="LH102" s="181"/>
      <c r="LI102" s="181"/>
      <c r="LJ102" s="181"/>
      <c r="LK102" s="181"/>
      <c r="LL102" s="181"/>
      <c r="LM102" s="181"/>
      <c r="LN102" s="181"/>
      <c r="LO102" s="181"/>
      <c r="LP102" s="181"/>
      <c r="LQ102" s="181"/>
      <c r="LR102" s="181"/>
      <c r="LS102" s="181"/>
      <c r="LT102" s="181"/>
      <c r="LU102" s="181"/>
      <c r="LV102" s="181"/>
      <c r="LW102" s="181"/>
      <c r="LX102" s="181"/>
      <c r="LY102" s="181"/>
      <c r="LZ102" s="181"/>
      <c r="MA102" s="181"/>
      <c r="MB102" s="181"/>
      <c r="MC102" s="181"/>
      <c r="MD102" s="181"/>
      <c r="ME102" s="181"/>
      <c r="MF102" s="181"/>
      <c r="MG102" s="181"/>
      <c r="MH102" s="181"/>
      <c r="MI102" s="181"/>
      <c r="MJ102" s="181"/>
      <c r="MK102" s="181"/>
      <c r="ML102" s="181"/>
      <c r="MM102" s="181"/>
      <c r="MN102" s="181"/>
      <c r="MO102" s="181"/>
      <c r="MP102" s="181"/>
      <c r="MQ102" s="181"/>
      <c r="MR102" s="181"/>
      <c r="MS102" s="181"/>
      <c r="MT102" s="181"/>
      <c r="MU102" s="181"/>
      <c r="MV102" s="181"/>
      <c r="MW102" s="181"/>
      <c r="MX102" s="181"/>
      <c r="MY102" s="181"/>
      <c r="MZ102" s="181"/>
      <c r="NA102" s="181"/>
      <c r="NB102" s="181"/>
      <c r="NC102" s="181"/>
      <c r="ND102" s="181"/>
      <c r="NE102" s="181"/>
      <c r="NF102" s="181"/>
      <c r="NG102" s="181"/>
      <c r="NH102" s="181"/>
      <c r="NI102" s="181"/>
      <c r="NJ102" s="181"/>
      <c r="NK102" s="181"/>
      <c r="NL102" s="181"/>
      <c r="NM102" s="181"/>
      <c r="NN102" s="181"/>
      <c r="NO102" s="181"/>
      <c r="NP102" s="181"/>
      <c r="NQ102" s="181"/>
      <c r="NR102" s="181"/>
      <c r="NS102" s="181"/>
      <c r="NT102" s="181"/>
      <c r="NU102" s="181"/>
      <c r="NV102" s="181"/>
      <c r="NW102" s="181"/>
      <c r="NX102" s="181"/>
      <c r="NY102" s="181"/>
      <c r="NZ102" s="181"/>
      <c r="OA102" s="181"/>
      <c r="OB102" s="181"/>
      <c r="OC102" s="181"/>
      <c r="OD102" s="181"/>
      <c r="OE102" s="181"/>
      <c r="OF102" s="181"/>
      <c r="OG102" s="181"/>
      <c r="OH102" s="181"/>
      <c r="OI102" s="181"/>
      <c r="OJ102" s="181"/>
      <c r="OK102" s="181"/>
      <c r="OL102" s="181"/>
      <c r="OM102" s="181"/>
      <c r="ON102" s="181"/>
      <c r="OO102" s="181"/>
      <c r="OP102" s="181"/>
      <c r="OQ102" s="181"/>
      <c r="OR102" s="181"/>
      <c r="OS102" s="181"/>
      <c r="OT102" s="181"/>
      <c r="OU102" s="181"/>
      <c r="OV102" s="181"/>
      <c r="OW102" s="181"/>
      <c r="OX102" s="181"/>
      <c r="OY102" s="181"/>
      <c r="OZ102" s="181"/>
      <c r="PA102" s="181"/>
      <c r="PB102" s="181"/>
      <c r="PC102" s="181"/>
      <c r="PD102" s="181"/>
      <c r="PE102" s="181"/>
      <c r="PF102" s="181"/>
      <c r="PG102" s="181"/>
      <c r="PH102" s="181"/>
      <c r="PI102" s="181"/>
      <c r="PJ102" s="181"/>
      <c r="PK102" s="181"/>
      <c r="PL102" s="181"/>
      <c r="PM102" s="181"/>
      <c r="PN102" s="181"/>
      <c r="PO102" s="181"/>
      <c r="PP102" s="181"/>
      <c r="PQ102" s="181"/>
      <c r="PR102" s="181"/>
      <c r="PS102" s="181"/>
      <c r="PT102" s="181"/>
      <c r="PU102" s="181"/>
      <c r="PV102" s="181"/>
      <c r="PW102" s="181"/>
      <c r="PX102" s="181"/>
      <c r="PY102" s="181"/>
      <c r="PZ102" s="181"/>
      <c r="QA102" s="181"/>
      <c r="QB102" s="181"/>
      <c r="QC102" s="181"/>
      <c r="QD102" s="181"/>
      <c r="QE102" s="181"/>
      <c r="QF102" s="181"/>
      <c r="QG102" s="181"/>
      <c r="QH102" s="181"/>
      <c r="QI102" s="181"/>
      <c r="QJ102" s="181"/>
      <c r="QK102" s="181"/>
      <c r="QL102" s="181"/>
      <c r="QM102" s="181"/>
      <c r="QN102" s="181"/>
      <c r="QO102" s="181"/>
      <c r="QP102" s="181"/>
      <c r="QQ102" s="181"/>
      <c r="QR102" s="181"/>
      <c r="QS102" s="181"/>
      <c r="QT102" s="181"/>
      <c r="QU102" s="181"/>
      <c r="QV102" s="181"/>
      <c r="QW102" s="181"/>
      <c r="QX102" s="181"/>
      <c r="QY102" s="181"/>
      <c r="QZ102" s="181"/>
      <c r="RA102" s="181"/>
      <c r="RB102" s="181"/>
      <c r="RC102" s="181"/>
      <c r="RD102" s="181"/>
      <c r="RE102" s="181"/>
      <c r="RF102" s="181"/>
      <c r="RG102" s="181"/>
      <c r="RH102" s="181"/>
      <c r="RI102" s="181"/>
      <c r="RJ102" s="181"/>
      <c r="RK102" s="181"/>
      <c r="RL102" s="181"/>
      <c r="RM102" s="181"/>
      <c r="RN102" s="181"/>
      <c r="RO102" s="181"/>
      <c r="RP102" s="181"/>
      <c r="RQ102" s="181"/>
      <c r="RR102" s="181"/>
      <c r="RS102" s="181"/>
      <c r="RT102" s="181"/>
      <c r="RU102" s="181"/>
      <c r="RV102" s="181"/>
      <c r="RW102" s="181"/>
      <c r="RX102" s="181"/>
      <c r="RY102" s="181"/>
      <c r="RZ102" s="181"/>
      <c r="SA102" s="181"/>
      <c r="SB102" s="181"/>
    </row>
    <row r="103" spans="1:496" s="183" customFormat="1" ht="9.75" customHeight="1" x14ac:dyDescent="0.2">
      <c r="A103" t="s">
        <v>1668</v>
      </c>
      <c r="B103"/>
      <c r="C103"/>
      <c r="D103"/>
      <c r="E103" t="s">
        <v>120</v>
      </c>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c r="CF103" s="181"/>
      <c r="CG103" s="181"/>
      <c r="CH103" s="181"/>
      <c r="CI103" s="181"/>
      <c r="CJ103" s="181"/>
      <c r="CK103" s="181"/>
      <c r="CL103" s="181"/>
      <c r="CM103" s="181"/>
      <c r="CN103" s="181"/>
      <c r="CO103" s="181"/>
      <c r="CP103" s="181"/>
      <c r="CQ103" s="181"/>
      <c r="CR103" s="181"/>
      <c r="CS103" s="181"/>
      <c r="CT103" s="181"/>
      <c r="CU103" s="181"/>
      <c r="CV103" s="181"/>
      <c r="CW103" s="181"/>
      <c r="CX103" s="181"/>
      <c r="CY103" s="181"/>
      <c r="CZ103" s="181"/>
      <c r="DA103" s="181"/>
      <c r="DB103" s="181"/>
      <c r="DC103" s="181"/>
      <c r="DD103" s="181"/>
      <c r="DE103" s="181"/>
      <c r="DF103" s="181"/>
      <c r="DG103" s="181"/>
      <c r="DH103" s="181"/>
      <c r="DI103" s="181"/>
      <c r="DJ103" s="181"/>
      <c r="DK103" s="181"/>
      <c r="DL103" s="181"/>
      <c r="DM103" s="181"/>
      <c r="DN103" s="181"/>
      <c r="DO103" s="181"/>
      <c r="DP103" s="181"/>
      <c r="DQ103" s="181"/>
      <c r="DR103" s="181"/>
      <c r="DS103" s="181"/>
      <c r="DT103" s="181"/>
      <c r="DU103" s="181"/>
      <c r="DV103" s="181"/>
      <c r="DW103" s="181"/>
      <c r="DX103" s="181"/>
      <c r="DY103" s="181"/>
      <c r="DZ103" s="181"/>
      <c r="EA103" s="181"/>
      <c r="EB103" s="181"/>
      <c r="EC103" s="181"/>
      <c r="ED103" s="181"/>
      <c r="EE103" s="181"/>
      <c r="EF103" s="181"/>
      <c r="EG103" s="181"/>
      <c r="EH103" s="181"/>
      <c r="EI103" s="181"/>
      <c r="EJ103" s="181"/>
      <c r="EK103" s="181"/>
      <c r="EL103" s="181"/>
      <c r="EM103" s="181"/>
      <c r="EN103" s="181"/>
      <c r="EO103" s="181"/>
      <c r="EP103" s="181"/>
      <c r="EQ103" s="181"/>
      <c r="ER103" s="181"/>
      <c r="ES103" s="181"/>
      <c r="ET103" s="181"/>
      <c r="EU103" s="181"/>
      <c r="EV103" s="181"/>
      <c r="EW103" s="181"/>
      <c r="EX103" s="181"/>
      <c r="EY103" s="181"/>
      <c r="EZ103" s="181"/>
      <c r="FA103" s="181"/>
      <c r="FB103" s="181"/>
      <c r="FC103" s="181"/>
      <c r="FD103" s="181"/>
      <c r="FE103" s="181"/>
      <c r="FF103" s="181"/>
      <c r="FG103" s="181"/>
      <c r="FH103" s="181"/>
      <c r="FI103" s="181"/>
      <c r="FJ103" s="181"/>
      <c r="FK103" s="181"/>
      <c r="FL103" s="181"/>
      <c r="FM103" s="181"/>
      <c r="FN103" s="181"/>
      <c r="FO103" s="181"/>
      <c r="FP103" s="181"/>
      <c r="FQ103" s="181"/>
      <c r="FR103" s="181"/>
      <c r="FS103" s="181"/>
      <c r="FT103" s="181"/>
      <c r="FU103" s="181"/>
      <c r="FV103" s="181"/>
      <c r="FW103" s="181"/>
      <c r="FX103" s="181"/>
      <c r="FY103" s="181"/>
      <c r="FZ103" s="181"/>
      <c r="GA103" s="181"/>
      <c r="GB103" s="181"/>
      <c r="GC103" s="181"/>
      <c r="GD103" s="181"/>
      <c r="GE103" s="181"/>
      <c r="GF103" s="181"/>
      <c r="GG103" s="181"/>
      <c r="GH103" s="181"/>
      <c r="GI103" s="181"/>
      <c r="GJ103" s="181"/>
      <c r="GK103" s="181"/>
      <c r="GL103" s="181"/>
      <c r="GM103" s="181"/>
      <c r="GN103" s="181"/>
      <c r="GO103" s="181"/>
      <c r="GP103" s="181"/>
      <c r="GQ103" s="181"/>
      <c r="GR103" s="181"/>
      <c r="GS103" s="181"/>
      <c r="GT103" s="181"/>
      <c r="GU103" s="181"/>
      <c r="GV103" s="181"/>
      <c r="GW103" s="181"/>
      <c r="GX103" s="181"/>
      <c r="GY103" s="181"/>
      <c r="GZ103" s="181"/>
      <c r="HA103" s="181"/>
      <c r="HB103" s="181"/>
      <c r="HC103" s="181"/>
      <c r="HD103" s="181"/>
      <c r="HE103" s="181"/>
      <c r="HF103" s="181"/>
      <c r="HG103" s="181"/>
      <c r="HH103" s="181"/>
      <c r="HI103" s="181"/>
      <c r="HJ103" s="181"/>
      <c r="HK103" s="181"/>
      <c r="HL103" s="181"/>
      <c r="HM103" s="181"/>
      <c r="HN103" s="181"/>
      <c r="HO103" s="181"/>
      <c r="HP103" s="181"/>
      <c r="HQ103" s="181"/>
      <c r="HR103" s="181"/>
      <c r="HS103" s="181"/>
      <c r="HT103" s="181"/>
      <c r="HU103" s="181"/>
      <c r="HV103" s="181"/>
      <c r="HW103" s="181"/>
      <c r="HX103" s="181"/>
      <c r="HY103" s="181"/>
      <c r="HZ103" s="181"/>
      <c r="IA103" s="181"/>
      <c r="IB103" s="181"/>
      <c r="IC103" s="181"/>
      <c r="ID103" s="181"/>
      <c r="IE103" s="181"/>
      <c r="IF103" s="181"/>
      <c r="IG103" s="181"/>
      <c r="IH103" s="181"/>
      <c r="II103" s="181"/>
      <c r="IJ103" s="181"/>
      <c r="IK103" s="181"/>
      <c r="IL103" s="181"/>
      <c r="IM103" s="181"/>
      <c r="IN103" s="181"/>
      <c r="IO103" s="181"/>
      <c r="IP103" s="181"/>
      <c r="IQ103" s="181"/>
      <c r="IR103" s="181"/>
      <c r="IS103" s="181"/>
      <c r="IT103" s="181"/>
      <c r="IU103" s="181"/>
      <c r="IV103" s="181"/>
      <c r="IW103" s="181"/>
      <c r="IX103" s="181"/>
      <c r="IY103" s="181"/>
      <c r="IZ103" s="181"/>
      <c r="JA103" s="181"/>
      <c r="JB103" s="181"/>
      <c r="JC103" s="181"/>
      <c r="JD103" s="181"/>
      <c r="JE103" s="181"/>
      <c r="JF103" s="181"/>
      <c r="JG103" s="181"/>
      <c r="JH103" s="181"/>
      <c r="JI103" s="181"/>
      <c r="JJ103" s="181"/>
      <c r="JK103" s="181"/>
      <c r="JL103" s="181"/>
      <c r="JM103" s="181"/>
      <c r="JN103" s="181"/>
      <c r="JO103" s="181"/>
      <c r="JP103" s="181"/>
      <c r="JQ103" s="181"/>
      <c r="JR103" s="181"/>
      <c r="JS103" s="181"/>
      <c r="JT103" s="181"/>
      <c r="JU103" s="181"/>
      <c r="JV103" s="181"/>
      <c r="JW103" s="181"/>
      <c r="JX103" s="181"/>
      <c r="JY103" s="181"/>
      <c r="JZ103" s="181"/>
      <c r="KA103" s="181"/>
      <c r="KB103" s="181"/>
      <c r="KC103" s="181"/>
      <c r="KD103" s="181"/>
      <c r="KE103" s="181"/>
      <c r="KF103" s="181"/>
      <c r="KG103" s="181"/>
      <c r="KH103" s="181"/>
      <c r="KI103" s="181"/>
      <c r="KJ103" s="181"/>
      <c r="KK103" s="181"/>
      <c r="KL103" s="181"/>
      <c r="KM103" s="181"/>
      <c r="KN103" s="181"/>
      <c r="KO103" s="181"/>
      <c r="KP103" s="181"/>
      <c r="KQ103" s="181"/>
      <c r="KR103" s="181"/>
      <c r="KS103" s="181"/>
      <c r="KT103" s="181"/>
      <c r="KU103" s="181"/>
      <c r="KV103" s="181"/>
      <c r="KW103" s="181"/>
      <c r="KX103" s="181"/>
      <c r="KY103" s="181"/>
      <c r="KZ103" s="181"/>
      <c r="LA103" s="181"/>
      <c r="LB103" s="181"/>
      <c r="LC103" s="181"/>
      <c r="LD103" s="181"/>
      <c r="LE103" s="181"/>
      <c r="LF103" s="181"/>
      <c r="LG103" s="181"/>
      <c r="LH103" s="181"/>
      <c r="LI103" s="181"/>
      <c r="LJ103" s="181"/>
      <c r="LK103" s="181"/>
      <c r="LL103" s="181"/>
      <c r="LM103" s="181"/>
      <c r="LN103" s="181"/>
      <c r="LO103" s="181"/>
      <c r="LP103" s="181"/>
      <c r="LQ103" s="181"/>
      <c r="LR103" s="181"/>
      <c r="LS103" s="181"/>
      <c r="LT103" s="181"/>
      <c r="LU103" s="181"/>
      <c r="LV103" s="181"/>
      <c r="LW103" s="181"/>
      <c r="LX103" s="181"/>
      <c r="LY103" s="181"/>
      <c r="LZ103" s="181"/>
      <c r="MA103" s="181"/>
      <c r="MB103" s="181"/>
      <c r="MC103" s="181"/>
      <c r="MD103" s="181"/>
      <c r="ME103" s="181"/>
      <c r="MF103" s="181"/>
      <c r="MG103" s="181"/>
      <c r="MH103" s="181"/>
      <c r="MI103" s="181"/>
      <c r="MJ103" s="181"/>
      <c r="MK103" s="181"/>
      <c r="ML103" s="181"/>
      <c r="MM103" s="181"/>
      <c r="MN103" s="181"/>
      <c r="MO103" s="181"/>
      <c r="MP103" s="181"/>
      <c r="MQ103" s="181"/>
      <c r="MR103" s="181"/>
      <c r="MS103" s="181"/>
      <c r="MT103" s="181"/>
      <c r="MU103" s="181"/>
      <c r="MV103" s="181"/>
      <c r="MW103" s="181"/>
      <c r="MX103" s="181"/>
      <c r="MY103" s="181"/>
      <c r="MZ103" s="181"/>
      <c r="NA103" s="181"/>
      <c r="NB103" s="181"/>
      <c r="NC103" s="181"/>
      <c r="ND103" s="181"/>
      <c r="NE103" s="181"/>
      <c r="NF103" s="181"/>
      <c r="NG103" s="181"/>
      <c r="NH103" s="181"/>
      <c r="NI103" s="181"/>
      <c r="NJ103" s="181"/>
      <c r="NK103" s="181"/>
      <c r="NL103" s="181"/>
      <c r="NM103" s="181"/>
      <c r="NN103" s="181"/>
      <c r="NO103" s="181"/>
      <c r="NP103" s="181"/>
      <c r="NQ103" s="181"/>
      <c r="NR103" s="181"/>
      <c r="NS103" s="181"/>
      <c r="NT103" s="181"/>
      <c r="NU103" s="181"/>
      <c r="NV103" s="181"/>
      <c r="NW103" s="181"/>
      <c r="NX103" s="181"/>
      <c r="NY103" s="181"/>
      <c r="NZ103" s="181"/>
      <c r="OA103" s="181"/>
      <c r="OB103" s="181"/>
      <c r="OC103" s="181"/>
      <c r="OD103" s="181"/>
      <c r="OE103" s="181"/>
      <c r="OF103" s="181"/>
      <c r="OG103" s="181"/>
      <c r="OH103" s="181"/>
      <c r="OI103" s="181"/>
      <c r="OJ103" s="181"/>
      <c r="OK103" s="181"/>
      <c r="OL103" s="181"/>
      <c r="OM103" s="181"/>
      <c r="ON103" s="181"/>
      <c r="OO103" s="181"/>
      <c r="OP103" s="181"/>
      <c r="OQ103" s="181"/>
      <c r="OR103" s="181"/>
      <c r="OS103" s="181"/>
      <c r="OT103" s="181"/>
      <c r="OU103" s="181"/>
      <c r="OV103" s="181"/>
      <c r="OW103" s="181"/>
      <c r="OX103" s="181"/>
      <c r="OY103" s="181"/>
      <c r="OZ103" s="181"/>
      <c r="PA103" s="181"/>
      <c r="PB103" s="181"/>
      <c r="PC103" s="181"/>
      <c r="PD103" s="181"/>
      <c r="PE103" s="181"/>
      <c r="PF103" s="181"/>
      <c r="PG103" s="181"/>
      <c r="PH103" s="181"/>
      <c r="PI103" s="181"/>
      <c r="PJ103" s="181"/>
      <c r="PK103" s="181"/>
      <c r="PL103" s="181"/>
      <c r="PM103" s="181"/>
      <c r="PN103" s="181"/>
      <c r="PO103" s="181"/>
      <c r="PP103" s="181"/>
      <c r="PQ103" s="181"/>
      <c r="PR103" s="181"/>
      <c r="PS103" s="181"/>
      <c r="PT103" s="181"/>
      <c r="PU103" s="181"/>
      <c r="PV103" s="181"/>
      <c r="PW103" s="181"/>
      <c r="PX103" s="181"/>
      <c r="PY103" s="181"/>
      <c r="PZ103" s="181"/>
      <c r="QA103" s="181"/>
      <c r="QB103" s="181"/>
      <c r="QC103" s="181"/>
      <c r="QD103" s="181"/>
      <c r="QE103" s="181"/>
      <c r="QF103" s="181"/>
      <c r="QG103" s="181"/>
      <c r="QH103" s="181"/>
      <c r="QI103" s="181"/>
      <c r="QJ103" s="181"/>
      <c r="QK103" s="181"/>
      <c r="QL103" s="181"/>
      <c r="QM103" s="181"/>
      <c r="QN103" s="181"/>
      <c r="QO103" s="181"/>
      <c r="QP103" s="181"/>
      <c r="QQ103" s="181"/>
      <c r="QR103" s="181"/>
      <c r="QS103" s="181"/>
      <c r="QT103" s="181"/>
      <c r="QU103" s="181"/>
      <c r="QV103" s="181"/>
      <c r="QW103" s="181"/>
      <c r="QX103" s="181"/>
      <c r="QY103" s="181"/>
      <c r="QZ103" s="181"/>
      <c r="RA103" s="181"/>
      <c r="RB103" s="181"/>
      <c r="RC103" s="181"/>
      <c r="RD103" s="181"/>
      <c r="RE103" s="181"/>
      <c r="RF103" s="181"/>
      <c r="RG103" s="181"/>
      <c r="RH103" s="181"/>
      <c r="RI103" s="181"/>
      <c r="RJ103" s="181"/>
      <c r="RK103" s="181"/>
      <c r="RL103" s="181"/>
      <c r="RM103" s="181"/>
      <c r="RN103" s="181"/>
      <c r="RO103" s="181"/>
      <c r="RP103" s="181"/>
      <c r="RQ103" s="181"/>
      <c r="RR103" s="181"/>
      <c r="RS103" s="181"/>
      <c r="RT103" s="181"/>
      <c r="RU103" s="181"/>
      <c r="RV103" s="181"/>
      <c r="RW103" s="181"/>
      <c r="RX103" s="181"/>
      <c r="RY103" s="181"/>
      <c r="RZ103" s="181"/>
      <c r="SA103" s="181"/>
      <c r="SB103" s="181"/>
    </row>
    <row r="104" spans="1:496" s="183" customFormat="1" ht="9.75" customHeight="1" x14ac:dyDescent="0.2">
      <c r="A104" t="s">
        <v>1416</v>
      </c>
      <c r="B104"/>
      <c r="C104"/>
      <c r="D104"/>
      <c r="E104" t="s">
        <v>188</v>
      </c>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c r="CF104" s="181"/>
      <c r="CG104" s="181"/>
      <c r="CH104" s="181"/>
      <c r="CI104" s="181"/>
      <c r="CJ104" s="181"/>
      <c r="CK104" s="181"/>
      <c r="CL104" s="181"/>
      <c r="CM104" s="181"/>
      <c r="CN104" s="181"/>
      <c r="CO104" s="181"/>
      <c r="CP104" s="181"/>
      <c r="CQ104" s="181"/>
      <c r="CR104" s="181"/>
      <c r="CS104" s="181"/>
      <c r="CT104" s="181"/>
      <c r="CU104" s="181"/>
      <c r="CV104" s="181"/>
      <c r="CW104" s="181"/>
      <c r="CX104" s="181"/>
      <c r="CY104" s="181"/>
      <c r="CZ104" s="181"/>
      <c r="DA104" s="181"/>
      <c r="DB104" s="181"/>
      <c r="DC104" s="181"/>
      <c r="DD104" s="181"/>
      <c r="DE104" s="181"/>
      <c r="DF104" s="181"/>
      <c r="DG104" s="181"/>
      <c r="DH104" s="181"/>
      <c r="DI104" s="181"/>
      <c r="DJ104" s="181"/>
      <c r="DK104" s="181"/>
      <c r="DL104" s="181"/>
      <c r="DM104" s="181"/>
      <c r="DN104" s="181"/>
      <c r="DO104" s="181"/>
      <c r="DP104" s="181"/>
      <c r="DQ104" s="181"/>
      <c r="DR104" s="181"/>
      <c r="DS104" s="181"/>
      <c r="DT104" s="181"/>
      <c r="DU104" s="181"/>
      <c r="DV104" s="181"/>
      <c r="DW104" s="181"/>
      <c r="DX104" s="181"/>
      <c r="DY104" s="181"/>
      <c r="DZ104" s="181"/>
      <c r="EA104" s="181"/>
      <c r="EB104" s="181"/>
      <c r="EC104" s="181"/>
      <c r="ED104" s="181"/>
      <c r="EE104" s="181"/>
      <c r="EF104" s="181"/>
      <c r="EG104" s="181"/>
      <c r="EH104" s="181"/>
      <c r="EI104" s="181"/>
      <c r="EJ104" s="181"/>
      <c r="EK104" s="181"/>
      <c r="EL104" s="181"/>
      <c r="EM104" s="181"/>
      <c r="EN104" s="181"/>
      <c r="EO104" s="181"/>
      <c r="EP104" s="181"/>
      <c r="EQ104" s="181"/>
      <c r="ER104" s="181"/>
      <c r="ES104" s="181"/>
      <c r="ET104" s="181"/>
      <c r="EU104" s="181"/>
      <c r="EV104" s="181"/>
      <c r="EW104" s="181"/>
      <c r="EX104" s="181"/>
      <c r="EY104" s="181"/>
      <c r="EZ104" s="181"/>
      <c r="FA104" s="181"/>
      <c r="FB104" s="181"/>
      <c r="FC104" s="181"/>
      <c r="FD104" s="181"/>
      <c r="FE104" s="181"/>
      <c r="FF104" s="181"/>
      <c r="FG104" s="181"/>
      <c r="FH104" s="181"/>
      <c r="FI104" s="181"/>
      <c r="FJ104" s="181"/>
      <c r="FK104" s="181"/>
      <c r="FL104" s="181"/>
      <c r="FM104" s="181"/>
      <c r="FN104" s="181"/>
      <c r="FO104" s="181"/>
      <c r="FP104" s="181"/>
      <c r="FQ104" s="181"/>
      <c r="FR104" s="181"/>
      <c r="FS104" s="181"/>
      <c r="FT104" s="181"/>
      <c r="FU104" s="181"/>
      <c r="FV104" s="181"/>
      <c r="FW104" s="181"/>
      <c r="FX104" s="181"/>
      <c r="FY104" s="181"/>
      <c r="FZ104" s="181"/>
      <c r="GA104" s="181"/>
      <c r="GB104" s="181"/>
      <c r="GC104" s="181"/>
      <c r="GD104" s="181"/>
      <c r="GE104" s="181"/>
      <c r="GF104" s="181"/>
      <c r="GG104" s="181"/>
      <c r="GH104" s="181"/>
      <c r="GI104" s="181"/>
      <c r="GJ104" s="181"/>
      <c r="GK104" s="181"/>
      <c r="GL104" s="181"/>
      <c r="GM104" s="181"/>
      <c r="GN104" s="181"/>
      <c r="GO104" s="181"/>
      <c r="GP104" s="181"/>
      <c r="GQ104" s="181"/>
      <c r="GR104" s="181"/>
      <c r="GS104" s="181"/>
      <c r="GT104" s="181"/>
      <c r="GU104" s="181"/>
      <c r="GV104" s="181"/>
      <c r="GW104" s="181"/>
      <c r="GX104" s="181"/>
      <c r="GY104" s="181"/>
      <c r="GZ104" s="181"/>
      <c r="HA104" s="181"/>
      <c r="HB104" s="181"/>
      <c r="HC104" s="181"/>
      <c r="HD104" s="181"/>
      <c r="HE104" s="181"/>
      <c r="HF104" s="181"/>
      <c r="HG104" s="181"/>
      <c r="HH104" s="181"/>
      <c r="HI104" s="181"/>
      <c r="HJ104" s="181"/>
      <c r="HK104" s="181"/>
      <c r="HL104" s="181"/>
      <c r="HM104" s="181"/>
      <c r="HN104" s="181"/>
      <c r="HO104" s="181"/>
      <c r="HP104" s="181"/>
      <c r="HQ104" s="181"/>
      <c r="HR104" s="181"/>
      <c r="HS104" s="181"/>
      <c r="HT104" s="181"/>
      <c r="HU104" s="181"/>
      <c r="HV104" s="181"/>
      <c r="HW104" s="181"/>
      <c r="HX104" s="181"/>
      <c r="HY104" s="181"/>
      <c r="HZ104" s="181"/>
      <c r="IA104" s="181"/>
      <c r="IB104" s="181"/>
      <c r="IC104" s="181"/>
      <c r="ID104" s="181"/>
      <c r="IE104" s="181"/>
      <c r="IF104" s="181"/>
      <c r="IG104" s="181"/>
      <c r="IH104" s="181"/>
      <c r="II104" s="181"/>
      <c r="IJ104" s="181"/>
      <c r="IK104" s="181"/>
      <c r="IL104" s="181"/>
      <c r="IM104" s="181"/>
      <c r="IN104" s="181"/>
      <c r="IO104" s="181"/>
      <c r="IP104" s="181"/>
      <c r="IQ104" s="181"/>
      <c r="IR104" s="181"/>
      <c r="IS104" s="181"/>
      <c r="IT104" s="181"/>
      <c r="IU104" s="181"/>
      <c r="IV104" s="181"/>
      <c r="IW104" s="181"/>
      <c r="IX104" s="181"/>
      <c r="IY104" s="181"/>
      <c r="IZ104" s="181"/>
      <c r="JA104" s="181"/>
      <c r="JB104" s="181"/>
      <c r="JC104" s="181"/>
      <c r="JD104" s="181"/>
      <c r="JE104" s="181"/>
      <c r="JF104" s="181"/>
      <c r="JG104" s="181"/>
      <c r="JH104" s="181"/>
      <c r="JI104" s="181"/>
      <c r="JJ104" s="181"/>
      <c r="JK104" s="181"/>
      <c r="JL104" s="181"/>
      <c r="JM104" s="181"/>
      <c r="JN104" s="181"/>
      <c r="JO104" s="181"/>
      <c r="JP104" s="181"/>
      <c r="JQ104" s="181"/>
      <c r="JR104" s="181"/>
      <c r="JS104" s="181"/>
      <c r="JT104" s="181"/>
      <c r="JU104" s="181"/>
      <c r="JV104" s="181"/>
      <c r="JW104" s="181"/>
      <c r="JX104" s="181"/>
      <c r="JY104" s="181"/>
      <c r="JZ104" s="181"/>
      <c r="KA104" s="181"/>
      <c r="KB104" s="181"/>
      <c r="KC104" s="181"/>
      <c r="KD104" s="181"/>
      <c r="KE104" s="181"/>
      <c r="KF104" s="181"/>
      <c r="KG104" s="181"/>
      <c r="KH104" s="181"/>
      <c r="KI104" s="181"/>
      <c r="KJ104" s="181"/>
      <c r="KK104" s="181"/>
      <c r="KL104" s="181"/>
      <c r="KM104" s="181"/>
      <c r="KN104" s="181"/>
      <c r="KO104" s="181"/>
      <c r="KP104" s="181"/>
      <c r="KQ104" s="181"/>
      <c r="KR104" s="181"/>
      <c r="KS104" s="181"/>
      <c r="KT104" s="181"/>
      <c r="KU104" s="181"/>
      <c r="KV104" s="181"/>
      <c r="KW104" s="181"/>
      <c r="KX104" s="181"/>
      <c r="KY104" s="181"/>
      <c r="KZ104" s="181"/>
      <c r="LA104" s="181"/>
      <c r="LB104" s="181"/>
      <c r="LC104" s="181"/>
      <c r="LD104" s="181"/>
      <c r="LE104" s="181"/>
      <c r="LF104" s="181"/>
      <c r="LG104" s="181"/>
      <c r="LH104" s="181"/>
      <c r="LI104" s="181"/>
      <c r="LJ104" s="181"/>
      <c r="LK104" s="181"/>
      <c r="LL104" s="181"/>
      <c r="LM104" s="181"/>
      <c r="LN104" s="181"/>
      <c r="LO104" s="181"/>
      <c r="LP104" s="181"/>
      <c r="LQ104" s="181"/>
      <c r="LR104" s="181"/>
      <c r="LS104" s="181"/>
      <c r="LT104" s="181"/>
      <c r="LU104" s="181"/>
      <c r="LV104" s="181"/>
      <c r="LW104" s="181"/>
      <c r="LX104" s="181"/>
      <c r="LY104" s="181"/>
      <c r="LZ104" s="181"/>
      <c r="MA104" s="181"/>
      <c r="MB104" s="181"/>
      <c r="MC104" s="181"/>
      <c r="MD104" s="181"/>
      <c r="ME104" s="181"/>
      <c r="MF104" s="181"/>
      <c r="MG104" s="181"/>
      <c r="MH104" s="181"/>
      <c r="MI104" s="181"/>
      <c r="MJ104" s="181"/>
      <c r="MK104" s="181"/>
      <c r="ML104" s="181"/>
      <c r="MM104" s="181"/>
      <c r="MN104" s="181"/>
      <c r="MO104" s="181"/>
      <c r="MP104" s="181"/>
      <c r="MQ104" s="181"/>
      <c r="MR104" s="181"/>
      <c r="MS104" s="181"/>
      <c r="MT104" s="181"/>
      <c r="MU104" s="181"/>
      <c r="MV104" s="181"/>
      <c r="MW104" s="181"/>
      <c r="MX104" s="181"/>
      <c r="MY104" s="181"/>
      <c r="MZ104" s="181"/>
      <c r="NA104" s="181"/>
      <c r="NB104" s="181"/>
      <c r="NC104" s="181"/>
      <c r="ND104" s="181"/>
      <c r="NE104" s="181"/>
      <c r="NF104" s="181"/>
      <c r="NG104" s="181"/>
      <c r="NH104" s="181"/>
      <c r="NI104" s="181"/>
      <c r="NJ104" s="181"/>
      <c r="NK104" s="181"/>
      <c r="NL104" s="181"/>
      <c r="NM104" s="181"/>
      <c r="NN104" s="181"/>
      <c r="NO104" s="181"/>
      <c r="NP104" s="181"/>
      <c r="NQ104" s="181"/>
      <c r="NR104" s="181"/>
      <c r="NS104" s="181"/>
      <c r="NT104" s="181"/>
      <c r="NU104" s="181"/>
      <c r="NV104" s="181"/>
      <c r="NW104" s="181"/>
      <c r="NX104" s="181"/>
      <c r="NY104" s="181"/>
      <c r="NZ104" s="181"/>
      <c r="OA104" s="181"/>
      <c r="OB104" s="181"/>
      <c r="OC104" s="181"/>
      <c r="OD104" s="181"/>
      <c r="OE104" s="181"/>
      <c r="OF104" s="181"/>
      <c r="OG104" s="181"/>
      <c r="OH104" s="181"/>
      <c r="OI104" s="181"/>
      <c r="OJ104" s="181"/>
      <c r="OK104" s="181"/>
      <c r="OL104" s="181"/>
      <c r="OM104" s="181"/>
      <c r="ON104" s="181"/>
      <c r="OO104" s="181"/>
      <c r="OP104" s="181"/>
      <c r="OQ104" s="181"/>
      <c r="OR104" s="181"/>
      <c r="OS104" s="181"/>
      <c r="OT104" s="181"/>
      <c r="OU104" s="181"/>
      <c r="OV104" s="181"/>
      <c r="OW104" s="181"/>
      <c r="OX104" s="181"/>
      <c r="OY104" s="181"/>
      <c r="OZ104" s="181"/>
      <c r="PA104" s="181"/>
      <c r="PB104" s="181"/>
      <c r="PC104" s="181"/>
      <c r="PD104" s="181"/>
      <c r="PE104" s="181"/>
      <c r="PF104" s="181"/>
      <c r="PG104" s="181"/>
      <c r="PH104" s="181"/>
      <c r="PI104" s="181"/>
      <c r="PJ104" s="181"/>
      <c r="PK104" s="181"/>
      <c r="PL104" s="181"/>
      <c r="PM104" s="181"/>
      <c r="PN104" s="181"/>
      <c r="PO104" s="181"/>
      <c r="PP104" s="181"/>
      <c r="PQ104" s="181"/>
      <c r="PR104" s="181"/>
      <c r="PS104" s="181"/>
      <c r="PT104" s="181"/>
      <c r="PU104" s="181"/>
      <c r="PV104" s="181"/>
      <c r="PW104" s="181"/>
      <c r="PX104" s="181"/>
      <c r="PY104" s="181"/>
      <c r="PZ104" s="181"/>
      <c r="QA104" s="181"/>
      <c r="QB104" s="181"/>
      <c r="QC104" s="181"/>
      <c r="QD104" s="181"/>
      <c r="QE104" s="181"/>
      <c r="QF104" s="181"/>
      <c r="QG104" s="181"/>
      <c r="QH104" s="181"/>
      <c r="QI104" s="181"/>
      <c r="QJ104" s="181"/>
      <c r="QK104" s="181"/>
      <c r="QL104" s="181"/>
      <c r="QM104" s="181"/>
      <c r="QN104" s="181"/>
      <c r="QO104" s="181"/>
      <c r="QP104" s="181"/>
      <c r="QQ104" s="181"/>
      <c r="QR104" s="181"/>
      <c r="QS104" s="181"/>
      <c r="QT104" s="181"/>
      <c r="QU104" s="181"/>
      <c r="QV104" s="181"/>
      <c r="QW104" s="181"/>
      <c r="QX104" s="181"/>
      <c r="QY104" s="181"/>
      <c r="QZ104" s="181"/>
      <c r="RA104" s="181"/>
      <c r="RB104" s="181"/>
      <c r="RC104" s="181"/>
      <c r="RD104" s="181"/>
      <c r="RE104" s="181"/>
      <c r="RF104" s="181"/>
      <c r="RG104" s="181"/>
      <c r="RH104" s="181"/>
      <c r="RI104" s="181"/>
      <c r="RJ104" s="181"/>
      <c r="RK104" s="181"/>
      <c r="RL104" s="181"/>
      <c r="RM104" s="181"/>
      <c r="RN104" s="181"/>
      <c r="RO104" s="181"/>
      <c r="RP104" s="181"/>
      <c r="RQ104" s="181"/>
      <c r="RR104" s="181"/>
      <c r="RS104" s="181"/>
      <c r="RT104" s="181"/>
      <c r="RU104" s="181"/>
      <c r="RV104" s="181"/>
      <c r="RW104" s="181"/>
      <c r="RX104" s="181"/>
      <c r="RY104" s="181"/>
      <c r="RZ104" s="181"/>
      <c r="SA104" s="181"/>
      <c r="SB104" s="181"/>
    </row>
    <row r="105" spans="1:496" ht="15" customHeight="1" x14ac:dyDescent="0.2">
      <c r="A105" t="s">
        <v>1669</v>
      </c>
      <c r="B105"/>
      <c r="C105"/>
      <c r="D105"/>
      <c r="E105" t="s">
        <v>189</v>
      </c>
    </row>
    <row r="106" spans="1:496" ht="15" customHeight="1" x14ac:dyDescent="0.2">
      <c r="A106" t="s">
        <v>1670</v>
      </c>
      <c r="B106"/>
      <c r="C106"/>
      <c r="D106"/>
      <c r="E106" t="s">
        <v>63</v>
      </c>
    </row>
    <row r="107" spans="1:496" ht="15" customHeight="1" x14ac:dyDescent="0.2">
      <c r="A107" t="s">
        <v>1671</v>
      </c>
      <c r="B107"/>
      <c r="C107"/>
      <c r="D107"/>
      <c r="E107" t="s">
        <v>185</v>
      </c>
    </row>
    <row r="108" spans="1:496" ht="15" customHeight="1" x14ac:dyDescent="0.2">
      <c r="A108" t="s">
        <v>1672</v>
      </c>
      <c r="B108"/>
      <c r="C108"/>
      <c r="D108"/>
      <c r="E108" t="s">
        <v>184</v>
      </c>
    </row>
    <row r="109" spans="1:496" ht="15" customHeight="1" x14ac:dyDescent="0.2">
      <c r="A109" t="s">
        <v>1455</v>
      </c>
      <c r="B109"/>
      <c r="C109"/>
      <c r="D109"/>
      <c r="E109" t="s">
        <v>204</v>
      </c>
    </row>
    <row r="110" spans="1:496" ht="15" customHeight="1" x14ac:dyDescent="0.2">
      <c r="A110" t="s">
        <v>1673</v>
      </c>
      <c r="B110"/>
      <c r="C110"/>
      <c r="D110"/>
      <c r="E110" t="s">
        <v>54</v>
      </c>
    </row>
    <row r="111" spans="1:496" ht="15" customHeight="1" x14ac:dyDescent="0.2">
      <c r="A111" t="s">
        <v>1674</v>
      </c>
      <c r="B111"/>
      <c r="C111"/>
      <c r="D111"/>
      <c r="E111" t="s">
        <v>53</v>
      </c>
    </row>
    <row r="112" spans="1:496" ht="15" customHeight="1" x14ac:dyDescent="0.2">
      <c r="A112" t="s">
        <v>1675</v>
      </c>
      <c r="B112"/>
      <c r="C112"/>
      <c r="D112"/>
      <c r="E112" t="s">
        <v>52</v>
      </c>
    </row>
    <row r="113" spans="1:5" ht="15" customHeight="1" x14ac:dyDescent="0.2">
      <c r="A113" t="s">
        <v>1676</v>
      </c>
      <c r="B113"/>
      <c r="C113"/>
      <c r="D113"/>
      <c r="E113" t="s">
        <v>194</v>
      </c>
    </row>
    <row r="114" spans="1:5" ht="15" customHeight="1" x14ac:dyDescent="0.2">
      <c r="A114" t="s">
        <v>1677</v>
      </c>
      <c r="B114"/>
      <c r="C114"/>
      <c r="D114"/>
      <c r="E114" t="s">
        <v>193</v>
      </c>
    </row>
    <row r="115" spans="1:5" ht="15" customHeight="1" x14ac:dyDescent="0.2">
      <c r="A115" t="s">
        <v>1678</v>
      </c>
      <c r="B115"/>
      <c r="C115"/>
      <c r="D115"/>
      <c r="E115" t="s">
        <v>192</v>
      </c>
    </row>
    <row r="116" spans="1:5" ht="15" customHeight="1" x14ac:dyDescent="0.2">
      <c r="A116" t="s">
        <v>1679</v>
      </c>
      <c r="B116"/>
      <c r="C116"/>
      <c r="D116"/>
      <c r="E116" t="s">
        <v>50</v>
      </c>
    </row>
    <row r="117" spans="1:5" ht="15" customHeight="1" x14ac:dyDescent="0.2">
      <c r="A117" t="s">
        <v>1295</v>
      </c>
      <c r="B117"/>
      <c r="C117"/>
      <c r="D117"/>
      <c r="E117" t="s">
        <v>196</v>
      </c>
    </row>
    <row r="118" spans="1:5" ht="15" customHeight="1" x14ac:dyDescent="0.2">
      <c r="A118" t="s">
        <v>1680</v>
      </c>
      <c r="B118"/>
      <c r="C118"/>
      <c r="D118"/>
      <c r="E118" t="s">
        <v>91</v>
      </c>
    </row>
    <row r="119" spans="1:5" ht="15" customHeight="1" x14ac:dyDescent="0.2">
      <c r="A119" t="s">
        <v>1187</v>
      </c>
      <c r="B119"/>
      <c r="C119"/>
      <c r="D119"/>
      <c r="E119" t="s">
        <v>92</v>
      </c>
    </row>
    <row r="120" spans="1:5" ht="15" customHeight="1" x14ac:dyDescent="0.2">
      <c r="A120" t="s">
        <v>1681</v>
      </c>
      <c r="B120"/>
      <c r="C120"/>
      <c r="D120"/>
      <c r="E120" t="s">
        <v>88</v>
      </c>
    </row>
    <row r="121" spans="1:5" ht="15" customHeight="1" x14ac:dyDescent="0.2">
      <c r="A121" t="s">
        <v>1172</v>
      </c>
      <c r="B121"/>
      <c r="C121"/>
      <c r="D121"/>
      <c r="E121" t="s">
        <v>87</v>
      </c>
    </row>
    <row r="122" spans="1:5" ht="15" customHeight="1" x14ac:dyDescent="0.2">
      <c r="A122" t="s">
        <v>1181</v>
      </c>
      <c r="B122"/>
      <c r="C122"/>
      <c r="D122"/>
      <c r="E122" t="s">
        <v>94</v>
      </c>
    </row>
    <row r="123" spans="1:5" ht="15" customHeight="1" x14ac:dyDescent="0.2">
      <c r="A123" t="s">
        <v>1682</v>
      </c>
      <c r="B123"/>
      <c r="C123"/>
      <c r="D123"/>
      <c r="E123" t="s">
        <v>93</v>
      </c>
    </row>
    <row r="124" spans="1:5" ht="15" customHeight="1" x14ac:dyDescent="0.2">
      <c r="A124" t="s">
        <v>1683</v>
      </c>
      <c r="B124"/>
      <c r="C124"/>
      <c r="D124"/>
      <c r="E124" t="s">
        <v>107</v>
      </c>
    </row>
    <row r="125" spans="1:5" ht="15" customHeight="1" x14ac:dyDescent="0.2">
      <c r="A125" t="s">
        <v>1684</v>
      </c>
      <c r="B125"/>
      <c r="C125"/>
      <c r="D125"/>
      <c r="E125" t="s">
        <v>106</v>
      </c>
    </row>
    <row r="126" spans="1:5" ht="15" customHeight="1" x14ac:dyDescent="0.2">
      <c r="A126" t="s">
        <v>1685</v>
      </c>
      <c r="B126"/>
      <c r="C126"/>
      <c r="D126"/>
      <c r="E126" t="s">
        <v>119</v>
      </c>
    </row>
    <row r="127" spans="1:5" ht="15" customHeight="1" x14ac:dyDescent="0.2">
      <c r="A127" t="s">
        <v>1686</v>
      </c>
      <c r="B127"/>
      <c r="C127"/>
      <c r="D127"/>
      <c r="E127" t="s">
        <v>1687</v>
      </c>
    </row>
    <row r="128" spans="1:5" ht="15" customHeight="1" x14ac:dyDescent="0.2">
      <c r="A128" t="s">
        <v>1688</v>
      </c>
      <c r="B128"/>
      <c r="C128"/>
      <c r="D128"/>
      <c r="E128" t="s">
        <v>1689</v>
      </c>
    </row>
    <row r="129" spans="1:5" ht="15" customHeight="1" x14ac:dyDescent="0.2">
      <c r="A129" t="s">
        <v>1690</v>
      </c>
      <c r="B129"/>
      <c r="C129"/>
      <c r="D129"/>
      <c r="E129" t="s">
        <v>1691</v>
      </c>
    </row>
    <row r="130" spans="1:5" ht="15" customHeight="1" x14ac:dyDescent="0.2">
      <c r="A130" t="s">
        <v>1692</v>
      </c>
      <c r="B130"/>
      <c r="C130"/>
      <c r="D130"/>
      <c r="E130" t="s">
        <v>118</v>
      </c>
    </row>
    <row r="131" spans="1:5" ht="15" customHeight="1" x14ac:dyDescent="0.2">
      <c r="A131" t="s">
        <v>1693</v>
      </c>
      <c r="B131"/>
      <c r="C131"/>
      <c r="D131"/>
      <c r="E131" t="s">
        <v>128</v>
      </c>
    </row>
    <row r="132" spans="1:5" ht="15" customHeight="1" x14ac:dyDescent="0.2">
      <c r="A132" t="s">
        <v>1694</v>
      </c>
      <c r="B132"/>
      <c r="C132"/>
      <c r="D132"/>
      <c r="E132" t="s">
        <v>224</v>
      </c>
    </row>
    <row r="133" spans="1:5" ht="15" customHeight="1" x14ac:dyDescent="0.2">
      <c r="A133" t="s">
        <v>1242</v>
      </c>
      <c r="B133"/>
      <c r="C133"/>
      <c r="D133"/>
      <c r="E133" t="s">
        <v>111</v>
      </c>
    </row>
    <row r="134" spans="1:5" ht="15" customHeight="1" x14ac:dyDescent="0.2">
      <c r="A134" t="s">
        <v>1174</v>
      </c>
      <c r="B134"/>
      <c r="C134"/>
      <c r="D134"/>
      <c r="E134" t="s">
        <v>89</v>
      </c>
    </row>
    <row r="135" spans="1:5" ht="15" customHeight="1" x14ac:dyDescent="0.2">
      <c r="A135" t="s">
        <v>1695</v>
      </c>
      <c r="B135"/>
      <c r="C135"/>
      <c r="D135"/>
      <c r="E135" t="s">
        <v>90</v>
      </c>
    </row>
    <row r="136" spans="1:5" ht="15" customHeight="1" x14ac:dyDescent="0.2">
      <c r="A136" t="s">
        <v>1696</v>
      </c>
      <c r="B136"/>
      <c r="C136"/>
      <c r="D136"/>
      <c r="E136" t="s">
        <v>109</v>
      </c>
    </row>
    <row r="137" spans="1:5" ht="15" customHeight="1" x14ac:dyDescent="0.2">
      <c r="A137" t="s">
        <v>1697</v>
      </c>
      <c r="B137"/>
      <c r="C137"/>
      <c r="D137"/>
      <c r="E137" t="s">
        <v>233</v>
      </c>
    </row>
    <row r="138" spans="1:5" ht="15" customHeight="1" x14ac:dyDescent="0.2">
      <c r="A138" t="s">
        <v>1698</v>
      </c>
      <c r="B138"/>
      <c r="C138"/>
      <c r="D138"/>
      <c r="E138" t="s">
        <v>208</v>
      </c>
    </row>
    <row r="139" spans="1:5" ht="15" customHeight="1" x14ac:dyDescent="0.2">
      <c r="A139" t="s">
        <v>1699</v>
      </c>
      <c r="B139"/>
      <c r="C139"/>
      <c r="D139"/>
      <c r="E139" t="s">
        <v>95</v>
      </c>
    </row>
    <row r="140" spans="1:5" ht="15" customHeight="1" x14ac:dyDescent="0.2">
      <c r="A140" t="s">
        <v>1700</v>
      </c>
      <c r="B140"/>
      <c r="C140"/>
      <c r="D140"/>
      <c r="E140" t="s">
        <v>70</v>
      </c>
    </row>
    <row r="141" spans="1:5" ht="15" customHeight="1" x14ac:dyDescent="0.2">
      <c r="A141" t="s">
        <v>1701</v>
      </c>
      <c r="B141"/>
      <c r="C141"/>
      <c r="D141"/>
      <c r="E141" t="s">
        <v>134</v>
      </c>
    </row>
    <row r="142" spans="1:5" ht="15" customHeight="1" x14ac:dyDescent="0.2">
      <c r="A142" t="s">
        <v>1199</v>
      </c>
      <c r="B142"/>
      <c r="C142"/>
      <c r="D142"/>
      <c r="E142" t="s">
        <v>220</v>
      </c>
    </row>
    <row r="143" spans="1:5" ht="15" customHeight="1" x14ac:dyDescent="0.2">
      <c r="A143" t="s">
        <v>1702</v>
      </c>
      <c r="B143"/>
      <c r="C143"/>
      <c r="D143"/>
      <c r="E143" t="s">
        <v>215</v>
      </c>
    </row>
    <row r="144" spans="1:5" ht="15" customHeight="1" x14ac:dyDescent="0.2">
      <c r="A144" t="s">
        <v>1703</v>
      </c>
      <c r="B144"/>
      <c r="C144"/>
      <c r="D144"/>
      <c r="E144" t="s">
        <v>216</v>
      </c>
    </row>
    <row r="145" spans="1:5" ht="15" customHeight="1" x14ac:dyDescent="0.2">
      <c r="A145" t="s">
        <v>1704</v>
      </c>
      <c r="B145"/>
      <c r="C145"/>
      <c r="D145"/>
      <c r="E145" t="s">
        <v>212</v>
      </c>
    </row>
    <row r="146" spans="1:5" ht="15" customHeight="1" x14ac:dyDescent="0.2">
      <c r="A146" t="s">
        <v>1705</v>
      </c>
      <c r="B146"/>
      <c r="C146"/>
      <c r="D146"/>
      <c r="E146" t="s">
        <v>1706</v>
      </c>
    </row>
    <row r="147" spans="1:5" ht="15" customHeight="1" x14ac:dyDescent="0.2">
      <c r="A147" t="s">
        <v>1707</v>
      </c>
      <c r="B147"/>
      <c r="C147"/>
      <c r="D147"/>
      <c r="E147" t="s">
        <v>1708</v>
      </c>
    </row>
    <row r="148" spans="1:5" ht="15" customHeight="1" x14ac:dyDescent="0.2">
      <c r="A148" t="s">
        <v>1709</v>
      </c>
      <c r="B148"/>
      <c r="C148"/>
      <c r="D148"/>
      <c r="E148" t="s">
        <v>1710</v>
      </c>
    </row>
    <row r="149" spans="1:5" ht="15" customHeight="1" x14ac:dyDescent="0.2">
      <c r="A149" t="s">
        <v>1711</v>
      </c>
      <c r="B149"/>
      <c r="C149"/>
      <c r="D149"/>
      <c r="E149" t="s">
        <v>227</v>
      </c>
    </row>
    <row r="150" spans="1:5" ht="15" customHeight="1" x14ac:dyDescent="0.2">
      <c r="A150" t="s">
        <v>1712</v>
      </c>
      <c r="B150"/>
      <c r="C150"/>
      <c r="D150"/>
      <c r="E150" t="s">
        <v>64</v>
      </c>
    </row>
    <row r="151" spans="1:5" ht="15" customHeight="1" x14ac:dyDescent="0.2">
      <c r="A151" t="s">
        <v>1713</v>
      </c>
      <c r="B151"/>
      <c r="C151"/>
      <c r="D151"/>
      <c r="E151" t="s">
        <v>86</v>
      </c>
    </row>
    <row r="152" spans="1:5" ht="15" customHeight="1" x14ac:dyDescent="0.2">
      <c r="A152" t="s">
        <v>1714</v>
      </c>
      <c r="B152"/>
      <c r="C152"/>
      <c r="D152"/>
      <c r="E152" t="s">
        <v>150</v>
      </c>
    </row>
    <row r="153" spans="1:5" ht="15" customHeight="1" x14ac:dyDescent="0.2">
      <c r="A153" t="s">
        <v>1715</v>
      </c>
      <c r="B153"/>
      <c r="C153"/>
      <c r="D153"/>
      <c r="E153" t="s">
        <v>149</v>
      </c>
    </row>
    <row r="154" spans="1:5" ht="15" customHeight="1" x14ac:dyDescent="0.2">
      <c r="A154" t="s">
        <v>1716</v>
      </c>
      <c r="B154"/>
      <c r="C154"/>
      <c r="D154"/>
      <c r="E154" t="s">
        <v>145</v>
      </c>
    </row>
    <row r="155" spans="1:5" ht="15" customHeight="1" x14ac:dyDescent="0.2">
      <c r="A155" t="s">
        <v>1717</v>
      </c>
      <c r="B155"/>
      <c r="C155"/>
      <c r="D155"/>
      <c r="E155" t="s">
        <v>144</v>
      </c>
    </row>
    <row r="156" spans="1:5" ht="15" customHeight="1" x14ac:dyDescent="0.2">
      <c r="A156" t="s">
        <v>1718</v>
      </c>
      <c r="B156"/>
      <c r="C156"/>
      <c r="D156"/>
      <c r="E156" t="s">
        <v>143</v>
      </c>
    </row>
    <row r="157" spans="1:5" ht="15" customHeight="1" x14ac:dyDescent="0.2">
      <c r="A157" t="s">
        <v>1719</v>
      </c>
      <c r="B157"/>
      <c r="C157"/>
      <c r="D157"/>
      <c r="E157" t="s">
        <v>142</v>
      </c>
    </row>
    <row r="158" spans="1:5" ht="15" customHeight="1" x14ac:dyDescent="0.2">
      <c r="A158" t="s">
        <v>1720</v>
      </c>
      <c r="B158"/>
      <c r="C158"/>
      <c r="D158"/>
      <c r="E158" t="s">
        <v>141</v>
      </c>
    </row>
    <row r="159" spans="1:5" ht="15" customHeight="1" x14ac:dyDescent="0.2">
      <c r="A159" t="s">
        <v>1721</v>
      </c>
      <c r="B159"/>
      <c r="C159"/>
      <c r="D159"/>
      <c r="E159" t="s">
        <v>140</v>
      </c>
    </row>
    <row r="160" spans="1:5" ht="15" customHeight="1" x14ac:dyDescent="0.2">
      <c r="A160" t="s">
        <v>1722</v>
      </c>
      <c r="B160"/>
      <c r="C160"/>
      <c r="D160"/>
      <c r="E160" t="s">
        <v>148</v>
      </c>
    </row>
    <row r="161" spans="1:496" ht="15" customHeight="1" x14ac:dyDescent="0.2">
      <c r="A161" t="s">
        <v>1723</v>
      </c>
      <c r="B161"/>
      <c r="C161"/>
      <c r="D161"/>
      <c r="E161" t="s">
        <v>147</v>
      </c>
    </row>
    <row r="162" spans="1:496" ht="15" customHeight="1" x14ac:dyDescent="0.2">
      <c r="A162" t="s">
        <v>1724</v>
      </c>
      <c r="B162"/>
      <c r="C162"/>
      <c r="D162"/>
      <c r="E162" t="s">
        <v>146</v>
      </c>
    </row>
    <row r="163" spans="1:496" ht="15" customHeight="1" x14ac:dyDescent="0.2">
      <c r="A163" t="s">
        <v>1725</v>
      </c>
      <c r="B163"/>
      <c r="C163"/>
      <c r="D163"/>
      <c r="E163" t="s">
        <v>153</v>
      </c>
    </row>
    <row r="164" spans="1:496" ht="15" customHeight="1" x14ac:dyDescent="0.2">
      <c r="A164" t="s">
        <v>1726</v>
      </c>
      <c r="B164"/>
      <c r="C164"/>
      <c r="D164"/>
      <c r="E164" t="s">
        <v>152</v>
      </c>
    </row>
    <row r="165" spans="1:496" ht="15" customHeight="1" x14ac:dyDescent="0.2">
      <c r="A165" t="s">
        <v>1727</v>
      </c>
      <c r="B165"/>
      <c r="C165"/>
      <c r="D165"/>
      <c r="E165" t="s">
        <v>151</v>
      </c>
    </row>
    <row r="166" spans="1:496" ht="15" customHeight="1" x14ac:dyDescent="0.2">
      <c r="A166" t="s">
        <v>1728</v>
      </c>
      <c r="B166"/>
      <c r="C166"/>
      <c r="D166"/>
      <c r="E166" t="s">
        <v>182</v>
      </c>
    </row>
    <row r="167" spans="1:496" s="183" customFormat="1" ht="15" customHeight="1" x14ac:dyDescent="0.2">
      <c r="A167" t="s">
        <v>1540</v>
      </c>
      <c r="B167"/>
      <c r="C167"/>
      <c r="D167"/>
      <c r="E167" t="s">
        <v>197</v>
      </c>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81"/>
      <c r="AS167" s="181"/>
      <c r="AT167" s="181"/>
      <c r="AU167" s="181"/>
      <c r="AV167" s="181"/>
      <c r="AW167" s="181"/>
      <c r="AX167" s="181"/>
      <c r="AY167" s="181"/>
      <c r="AZ167" s="181"/>
      <c r="BA167" s="181"/>
      <c r="BB167" s="181"/>
      <c r="BC167" s="181"/>
      <c r="BD167" s="181"/>
      <c r="BE167" s="181"/>
      <c r="BF167" s="181"/>
      <c r="BG167" s="181"/>
      <c r="BH167" s="181"/>
      <c r="BI167" s="181"/>
      <c r="BJ167" s="181"/>
      <c r="BK167" s="181"/>
      <c r="BL167" s="181"/>
      <c r="BM167" s="181"/>
      <c r="BN167" s="181"/>
      <c r="BO167" s="181"/>
      <c r="BP167" s="181"/>
      <c r="BQ167" s="181"/>
      <c r="BR167" s="181"/>
      <c r="BS167" s="181"/>
      <c r="BT167" s="181"/>
      <c r="BU167" s="181"/>
      <c r="BV167" s="181"/>
      <c r="BW167" s="181"/>
      <c r="BX167" s="181"/>
      <c r="BY167" s="181"/>
      <c r="BZ167" s="181"/>
      <c r="CA167" s="181"/>
      <c r="CB167" s="181"/>
      <c r="CC167" s="181"/>
      <c r="CD167" s="181"/>
      <c r="CE167" s="181"/>
      <c r="CF167" s="181"/>
      <c r="CG167" s="181"/>
      <c r="CH167" s="181"/>
      <c r="CI167" s="181"/>
      <c r="CJ167" s="181"/>
      <c r="CK167" s="181"/>
      <c r="CL167" s="181"/>
      <c r="CM167" s="181"/>
      <c r="CN167" s="181"/>
      <c r="CO167" s="181"/>
      <c r="CP167" s="181"/>
      <c r="CQ167" s="181"/>
      <c r="CR167" s="181"/>
      <c r="CS167" s="181"/>
      <c r="CT167" s="181"/>
      <c r="CU167" s="181"/>
      <c r="CV167" s="181"/>
      <c r="CW167" s="181"/>
      <c r="CX167" s="181"/>
      <c r="CY167" s="181"/>
      <c r="CZ167" s="181"/>
      <c r="DA167" s="181"/>
      <c r="DB167" s="181"/>
      <c r="DC167" s="181"/>
      <c r="DD167" s="181"/>
      <c r="DE167" s="181"/>
      <c r="DF167" s="181"/>
      <c r="DG167" s="181"/>
      <c r="DH167" s="181"/>
      <c r="DI167" s="181"/>
      <c r="DJ167" s="181"/>
      <c r="DK167" s="181"/>
      <c r="DL167" s="181"/>
      <c r="DM167" s="181"/>
      <c r="DN167" s="181"/>
      <c r="DO167" s="181"/>
      <c r="DP167" s="181"/>
      <c r="DQ167" s="181"/>
      <c r="DR167" s="181"/>
      <c r="DS167" s="181"/>
      <c r="DT167" s="181"/>
      <c r="DU167" s="181"/>
      <c r="DV167" s="181"/>
      <c r="DW167" s="181"/>
      <c r="DX167" s="181"/>
      <c r="DY167" s="181"/>
      <c r="DZ167" s="181"/>
      <c r="EA167" s="181"/>
      <c r="EB167" s="181"/>
      <c r="EC167" s="181"/>
      <c r="ED167" s="181"/>
      <c r="EE167" s="181"/>
      <c r="EF167" s="181"/>
      <c r="EG167" s="181"/>
      <c r="EH167" s="181"/>
      <c r="EI167" s="181"/>
      <c r="EJ167" s="181"/>
      <c r="EK167" s="181"/>
      <c r="EL167" s="181"/>
      <c r="EM167" s="181"/>
      <c r="EN167" s="181"/>
      <c r="EO167" s="181"/>
      <c r="EP167" s="181"/>
      <c r="EQ167" s="181"/>
      <c r="ER167" s="181"/>
      <c r="ES167" s="181"/>
      <c r="ET167" s="181"/>
      <c r="EU167" s="181"/>
      <c r="EV167" s="181"/>
      <c r="EW167" s="181"/>
      <c r="EX167" s="181"/>
      <c r="EY167" s="181"/>
      <c r="EZ167" s="181"/>
      <c r="FA167" s="181"/>
      <c r="FB167" s="181"/>
      <c r="FC167" s="181"/>
      <c r="FD167" s="181"/>
      <c r="FE167" s="181"/>
      <c r="FF167" s="181"/>
      <c r="FG167" s="181"/>
      <c r="FH167" s="181"/>
      <c r="FI167" s="181"/>
      <c r="FJ167" s="181"/>
      <c r="FK167" s="181"/>
      <c r="FL167" s="181"/>
      <c r="FM167" s="181"/>
      <c r="FN167" s="181"/>
      <c r="FO167" s="181"/>
      <c r="FP167" s="181"/>
      <c r="FQ167" s="181"/>
      <c r="FR167" s="181"/>
      <c r="FS167" s="181"/>
      <c r="FT167" s="181"/>
      <c r="FU167" s="181"/>
      <c r="FV167" s="181"/>
      <c r="FW167" s="181"/>
      <c r="FX167" s="181"/>
      <c r="FY167" s="181"/>
      <c r="FZ167" s="181"/>
      <c r="GA167" s="181"/>
      <c r="GB167" s="181"/>
      <c r="GC167" s="181"/>
      <c r="GD167" s="181"/>
      <c r="GE167" s="181"/>
      <c r="GF167" s="181"/>
      <c r="GG167" s="181"/>
      <c r="GH167" s="181"/>
      <c r="GI167" s="181"/>
      <c r="GJ167" s="181"/>
      <c r="GK167" s="181"/>
      <c r="GL167" s="181"/>
      <c r="GM167" s="181"/>
      <c r="GN167" s="181"/>
      <c r="GO167" s="181"/>
      <c r="GP167" s="181"/>
      <c r="GQ167" s="181"/>
      <c r="GR167" s="181"/>
      <c r="GS167" s="181"/>
      <c r="GT167" s="181"/>
      <c r="GU167" s="181"/>
      <c r="GV167" s="181"/>
      <c r="GW167" s="181"/>
      <c r="GX167" s="181"/>
      <c r="GY167" s="181"/>
      <c r="GZ167" s="181"/>
      <c r="HA167" s="181"/>
      <c r="HB167" s="181"/>
      <c r="HC167" s="181"/>
      <c r="HD167" s="181"/>
      <c r="HE167" s="181"/>
      <c r="HF167" s="181"/>
      <c r="HG167" s="181"/>
      <c r="HH167" s="181"/>
      <c r="HI167" s="181"/>
      <c r="HJ167" s="181"/>
      <c r="HK167" s="181"/>
      <c r="HL167" s="181"/>
      <c r="HM167" s="181"/>
      <c r="HN167" s="181"/>
      <c r="HO167" s="181"/>
      <c r="HP167" s="181"/>
      <c r="HQ167" s="181"/>
      <c r="HR167" s="181"/>
      <c r="HS167" s="181"/>
      <c r="HT167" s="181"/>
      <c r="HU167" s="181"/>
      <c r="HV167" s="181"/>
      <c r="HW167" s="181"/>
      <c r="HX167" s="181"/>
      <c r="HY167" s="181"/>
      <c r="HZ167" s="181"/>
      <c r="IA167" s="181"/>
      <c r="IB167" s="181"/>
      <c r="IC167" s="181"/>
      <c r="ID167" s="181"/>
      <c r="IE167" s="181"/>
      <c r="IF167" s="181"/>
      <c r="IG167" s="181"/>
      <c r="IH167" s="181"/>
      <c r="II167" s="181"/>
      <c r="IJ167" s="181"/>
      <c r="IK167" s="181"/>
      <c r="IL167" s="181"/>
      <c r="IM167" s="181"/>
      <c r="IN167" s="181"/>
      <c r="IO167" s="181"/>
      <c r="IP167" s="181"/>
      <c r="IQ167" s="181"/>
      <c r="IR167" s="181"/>
      <c r="IS167" s="181"/>
      <c r="IT167" s="181"/>
      <c r="IU167" s="181"/>
      <c r="IV167" s="181"/>
      <c r="IW167" s="181"/>
      <c r="IX167" s="181"/>
      <c r="IY167" s="181"/>
      <c r="IZ167" s="181"/>
      <c r="JA167" s="181"/>
      <c r="JB167" s="181"/>
      <c r="JC167" s="181"/>
      <c r="JD167" s="181"/>
      <c r="JE167" s="181"/>
      <c r="JF167" s="181"/>
      <c r="JG167" s="181"/>
      <c r="JH167" s="181"/>
      <c r="JI167" s="181"/>
      <c r="JJ167" s="181"/>
      <c r="JK167" s="181"/>
      <c r="JL167" s="181"/>
      <c r="JM167" s="181"/>
      <c r="JN167" s="181"/>
      <c r="JO167" s="181"/>
      <c r="JP167" s="181"/>
      <c r="JQ167" s="181"/>
      <c r="JR167" s="181"/>
      <c r="JS167" s="181"/>
      <c r="JT167" s="181"/>
      <c r="JU167" s="181"/>
      <c r="JV167" s="181"/>
      <c r="JW167" s="181"/>
      <c r="JX167" s="181"/>
      <c r="JY167" s="181"/>
      <c r="JZ167" s="181"/>
      <c r="KA167" s="181"/>
      <c r="KB167" s="181"/>
      <c r="KC167" s="181"/>
      <c r="KD167" s="181"/>
      <c r="KE167" s="181"/>
      <c r="KF167" s="181"/>
      <c r="KG167" s="181"/>
      <c r="KH167" s="181"/>
      <c r="KI167" s="181"/>
      <c r="KJ167" s="181"/>
      <c r="KK167" s="181"/>
      <c r="KL167" s="181"/>
      <c r="KM167" s="181"/>
      <c r="KN167" s="181"/>
      <c r="KO167" s="181"/>
      <c r="KP167" s="181"/>
      <c r="KQ167" s="181"/>
      <c r="KR167" s="181"/>
      <c r="KS167" s="181"/>
      <c r="KT167" s="181"/>
      <c r="KU167" s="181"/>
      <c r="KV167" s="181"/>
      <c r="KW167" s="181"/>
      <c r="KX167" s="181"/>
      <c r="KY167" s="181"/>
      <c r="KZ167" s="181"/>
      <c r="LA167" s="181"/>
      <c r="LB167" s="181"/>
      <c r="LC167" s="181"/>
      <c r="LD167" s="181"/>
      <c r="LE167" s="181"/>
      <c r="LF167" s="181"/>
      <c r="LG167" s="181"/>
      <c r="LH167" s="181"/>
      <c r="LI167" s="181"/>
      <c r="LJ167" s="181"/>
      <c r="LK167" s="181"/>
      <c r="LL167" s="181"/>
      <c r="LM167" s="181"/>
      <c r="LN167" s="181"/>
      <c r="LO167" s="181"/>
      <c r="LP167" s="181"/>
      <c r="LQ167" s="181"/>
      <c r="LR167" s="181"/>
      <c r="LS167" s="181"/>
      <c r="LT167" s="181"/>
      <c r="LU167" s="181"/>
      <c r="LV167" s="181"/>
      <c r="LW167" s="181"/>
      <c r="LX167" s="181"/>
      <c r="LY167" s="181"/>
      <c r="LZ167" s="181"/>
      <c r="MA167" s="181"/>
      <c r="MB167" s="181"/>
      <c r="MC167" s="181"/>
      <c r="MD167" s="181"/>
      <c r="ME167" s="181"/>
      <c r="MF167" s="181"/>
      <c r="MG167" s="181"/>
      <c r="MH167" s="181"/>
      <c r="MI167" s="181"/>
      <c r="MJ167" s="181"/>
      <c r="MK167" s="181"/>
      <c r="ML167" s="181"/>
      <c r="MM167" s="181"/>
      <c r="MN167" s="181"/>
      <c r="MO167" s="181"/>
      <c r="MP167" s="181"/>
      <c r="MQ167" s="181"/>
      <c r="MR167" s="181"/>
      <c r="MS167" s="181"/>
      <c r="MT167" s="181"/>
      <c r="MU167" s="181"/>
      <c r="MV167" s="181"/>
      <c r="MW167" s="181"/>
      <c r="MX167" s="181"/>
      <c r="MY167" s="181"/>
      <c r="MZ167" s="181"/>
      <c r="NA167" s="181"/>
      <c r="NB167" s="181"/>
      <c r="NC167" s="181"/>
      <c r="ND167" s="181"/>
      <c r="NE167" s="181"/>
      <c r="NF167" s="181"/>
      <c r="NG167" s="181"/>
      <c r="NH167" s="181"/>
      <c r="NI167" s="181"/>
      <c r="NJ167" s="181"/>
      <c r="NK167" s="181"/>
      <c r="NL167" s="181"/>
      <c r="NM167" s="181"/>
      <c r="NN167" s="181"/>
      <c r="NO167" s="181"/>
      <c r="NP167" s="181"/>
      <c r="NQ167" s="181"/>
      <c r="NR167" s="181"/>
      <c r="NS167" s="181"/>
      <c r="NT167" s="181"/>
      <c r="NU167" s="181"/>
      <c r="NV167" s="181"/>
      <c r="NW167" s="181"/>
      <c r="NX167" s="181"/>
      <c r="NY167" s="181"/>
      <c r="NZ167" s="181"/>
      <c r="OA167" s="181"/>
      <c r="OB167" s="181"/>
      <c r="OC167" s="181"/>
      <c r="OD167" s="181"/>
      <c r="OE167" s="181"/>
      <c r="OF167" s="181"/>
      <c r="OG167" s="181"/>
      <c r="OH167" s="181"/>
      <c r="OI167" s="181"/>
      <c r="OJ167" s="181"/>
      <c r="OK167" s="181"/>
      <c r="OL167" s="181"/>
      <c r="OM167" s="181"/>
      <c r="ON167" s="181"/>
      <c r="OO167" s="181"/>
      <c r="OP167" s="181"/>
      <c r="OQ167" s="181"/>
      <c r="OR167" s="181"/>
      <c r="OS167" s="181"/>
      <c r="OT167" s="181"/>
      <c r="OU167" s="181"/>
      <c r="OV167" s="181"/>
      <c r="OW167" s="181"/>
      <c r="OX167" s="181"/>
      <c r="OY167" s="181"/>
      <c r="OZ167" s="181"/>
      <c r="PA167" s="181"/>
      <c r="PB167" s="181"/>
      <c r="PC167" s="181"/>
      <c r="PD167" s="181"/>
      <c r="PE167" s="181"/>
      <c r="PF167" s="181"/>
      <c r="PG167" s="181"/>
      <c r="PH167" s="181"/>
      <c r="PI167" s="181"/>
      <c r="PJ167" s="181"/>
      <c r="PK167" s="181"/>
      <c r="PL167" s="181"/>
      <c r="PM167" s="181"/>
      <c r="PN167" s="181"/>
      <c r="PO167" s="181"/>
      <c r="PP167" s="181"/>
      <c r="PQ167" s="181"/>
      <c r="PR167" s="181"/>
      <c r="PS167" s="181"/>
      <c r="PT167" s="181"/>
      <c r="PU167" s="181"/>
      <c r="PV167" s="181"/>
      <c r="PW167" s="181"/>
      <c r="PX167" s="181"/>
      <c r="PY167" s="181"/>
      <c r="PZ167" s="181"/>
      <c r="QA167" s="181"/>
      <c r="QB167" s="181"/>
      <c r="QC167" s="181"/>
      <c r="QD167" s="181"/>
      <c r="QE167" s="181"/>
      <c r="QF167" s="181"/>
      <c r="QG167" s="181"/>
      <c r="QH167" s="181"/>
      <c r="QI167" s="181"/>
      <c r="QJ167" s="181"/>
      <c r="QK167" s="181"/>
      <c r="QL167" s="181"/>
      <c r="QM167" s="181"/>
      <c r="QN167" s="181"/>
      <c r="QO167" s="181"/>
      <c r="QP167" s="181"/>
      <c r="QQ167" s="181"/>
      <c r="QR167" s="181"/>
      <c r="QS167" s="181"/>
      <c r="QT167" s="181"/>
      <c r="QU167" s="181"/>
      <c r="QV167" s="181"/>
      <c r="QW167" s="181"/>
      <c r="QX167" s="181"/>
      <c r="QY167" s="181"/>
      <c r="QZ167" s="181"/>
      <c r="RA167" s="181"/>
      <c r="RB167" s="181"/>
      <c r="RC167" s="181"/>
      <c r="RD167" s="181"/>
      <c r="RE167" s="181"/>
      <c r="RF167" s="181"/>
      <c r="RG167" s="181"/>
      <c r="RH167" s="181"/>
      <c r="RI167" s="181"/>
      <c r="RJ167" s="181"/>
      <c r="RK167" s="181"/>
      <c r="RL167" s="181"/>
      <c r="RM167" s="181"/>
      <c r="RN167" s="181"/>
      <c r="RO167" s="181"/>
      <c r="RP167" s="181"/>
      <c r="RQ167" s="181"/>
      <c r="RR167" s="181"/>
      <c r="RS167" s="181"/>
      <c r="RT167" s="181"/>
      <c r="RU167" s="181"/>
      <c r="RV167" s="181"/>
      <c r="RW167" s="181"/>
      <c r="RX167" s="181"/>
      <c r="RY167" s="181"/>
      <c r="RZ167" s="181"/>
      <c r="SA167" s="181"/>
      <c r="SB167" s="181"/>
    </row>
    <row r="168" spans="1:496" ht="15" customHeight="1" x14ac:dyDescent="0.2">
      <c r="A168" t="s">
        <v>1729</v>
      </c>
      <c r="B168"/>
      <c r="C168"/>
      <c r="D168"/>
      <c r="E168" t="s">
        <v>49</v>
      </c>
    </row>
    <row r="169" spans="1:496" ht="15" customHeight="1" x14ac:dyDescent="0.2">
      <c r="A169" t="s">
        <v>1730</v>
      </c>
      <c r="B169"/>
      <c r="C169"/>
      <c r="D169"/>
      <c r="E169" t="s">
        <v>190</v>
      </c>
    </row>
    <row r="170" spans="1:496" ht="15" customHeight="1" x14ac:dyDescent="0.2">
      <c r="A170" t="s">
        <v>1731</v>
      </c>
      <c r="B170"/>
      <c r="C170"/>
      <c r="D170"/>
      <c r="E170" t="s">
        <v>112</v>
      </c>
    </row>
    <row r="171" spans="1:496" ht="15" customHeight="1" x14ac:dyDescent="0.2">
      <c r="A171" t="s">
        <v>1732</v>
      </c>
      <c r="B171"/>
      <c r="C171"/>
      <c r="D171"/>
      <c r="E171" t="s">
        <v>78</v>
      </c>
    </row>
    <row r="172" spans="1:496" ht="15" customHeight="1" x14ac:dyDescent="0.2">
      <c r="A172" t="s">
        <v>1733</v>
      </c>
      <c r="B172"/>
      <c r="C172"/>
      <c r="D172"/>
      <c r="E172" t="s">
        <v>80</v>
      </c>
    </row>
    <row r="173" spans="1:496" ht="15" customHeight="1" x14ac:dyDescent="0.2">
      <c r="A173" t="s">
        <v>1157</v>
      </c>
      <c r="B173"/>
      <c r="C173"/>
      <c r="D173"/>
      <c r="E173" t="s">
        <v>77</v>
      </c>
    </row>
    <row r="174" spans="1:496" ht="15" customHeight="1" x14ac:dyDescent="0.2">
      <c r="A174" t="s">
        <v>1141</v>
      </c>
      <c r="B174"/>
      <c r="C174"/>
      <c r="D174"/>
      <c r="E174" t="s">
        <v>79</v>
      </c>
    </row>
    <row r="175" spans="1:496" ht="15" customHeight="1" x14ac:dyDescent="0.2">
      <c r="A175" t="s">
        <v>1734</v>
      </c>
      <c r="B175"/>
      <c r="C175"/>
      <c r="D175"/>
      <c r="E175" t="s">
        <v>139</v>
      </c>
    </row>
    <row r="176" spans="1:496" ht="15" customHeight="1" x14ac:dyDescent="0.2">
      <c r="A176" t="s">
        <v>1347</v>
      </c>
      <c r="B176"/>
      <c r="C176"/>
      <c r="D176"/>
      <c r="E176" t="s">
        <v>165</v>
      </c>
    </row>
    <row r="177" spans="1:5" ht="15" customHeight="1" x14ac:dyDescent="0.2">
      <c r="A177" t="s">
        <v>1735</v>
      </c>
      <c r="B177"/>
      <c r="C177"/>
      <c r="D177"/>
      <c r="E177" t="s">
        <v>186</v>
      </c>
    </row>
    <row r="178" spans="1:5" ht="15" customHeight="1" x14ac:dyDescent="0.2">
      <c r="A178" t="s">
        <v>1736</v>
      </c>
      <c r="B178"/>
      <c r="C178"/>
      <c r="D178"/>
      <c r="E178" t="s">
        <v>187</v>
      </c>
    </row>
    <row r="179" spans="1:5" ht="15" customHeight="1" x14ac:dyDescent="0.2">
      <c r="A179" t="s">
        <v>1737</v>
      </c>
      <c r="B179"/>
      <c r="C179"/>
      <c r="D179"/>
      <c r="E179" t="s">
        <v>232</v>
      </c>
    </row>
    <row r="180" spans="1:5" ht="15" customHeight="1" x14ac:dyDescent="0.2">
      <c r="A180" t="s">
        <v>1738</v>
      </c>
      <c r="B180"/>
      <c r="C180"/>
      <c r="D180"/>
      <c r="E180" t="s">
        <v>121</v>
      </c>
    </row>
    <row r="181" spans="1:5" ht="15" customHeight="1" x14ac:dyDescent="0.2">
      <c r="A181" t="s">
        <v>1739</v>
      </c>
      <c r="B181"/>
      <c r="C181"/>
      <c r="D181"/>
      <c r="E181" t="s">
        <v>122</v>
      </c>
    </row>
    <row r="182" spans="1:5" ht="15" customHeight="1" x14ac:dyDescent="0.2">
      <c r="A182" t="s">
        <v>1740</v>
      </c>
      <c r="B182"/>
      <c r="C182"/>
      <c r="D182"/>
      <c r="E182" t="s">
        <v>123</v>
      </c>
    </row>
    <row r="183" spans="1:5" ht="15" customHeight="1" x14ac:dyDescent="0.2">
      <c r="A183" t="s">
        <v>1741</v>
      </c>
      <c r="B183"/>
      <c r="C183"/>
      <c r="D183"/>
      <c r="E183" t="s">
        <v>124</v>
      </c>
    </row>
    <row r="184" spans="1:5" ht="15" customHeight="1" x14ac:dyDescent="0.2">
      <c r="A184" t="s">
        <v>1742</v>
      </c>
      <c r="B184"/>
      <c r="C184"/>
      <c r="D184"/>
      <c r="E184" t="s">
        <v>125</v>
      </c>
    </row>
    <row r="185" spans="1:5" ht="15" customHeight="1" x14ac:dyDescent="0.2">
      <c r="A185" t="s">
        <v>1743</v>
      </c>
      <c r="B185"/>
      <c r="C185"/>
      <c r="D185"/>
      <c r="E185" t="s">
        <v>126</v>
      </c>
    </row>
    <row r="186" spans="1:5" ht="15" customHeight="1" x14ac:dyDescent="0.2">
      <c r="A186" t="s">
        <v>1744</v>
      </c>
      <c r="B186"/>
      <c r="C186"/>
      <c r="D186"/>
      <c r="E186" t="s">
        <v>127</v>
      </c>
    </row>
    <row r="187" spans="1:5" ht="15" customHeight="1" x14ac:dyDescent="0.2">
      <c r="A187" t="s">
        <v>1304</v>
      </c>
      <c r="B187"/>
      <c r="C187"/>
      <c r="D187"/>
      <c r="E187" t="s">
        <v>241</v>
      </c>
    </row>
    <row r="188" spans="1:5" ht="15" customHeight="1" x14ac:dyDescent="0.2">
      <c r="A188" t="s">
        <v>1745</v>
      </c>
      <c r="B188"/>
      <c r="C188"/>
      <c r="D188"/>
      <c r="E188" t="s">
        <v>175</v>
      </c>
    </row>
    <row r="189" spans="1:5" ht="15" customHeight="1" x14ac:dyDescent="0.2">
      <c r="A189" t="s">
        <v>1364</v>
      </c>
      <c r="B189"/>
      <c r="C189"/>
      <c r="D189"/>
      <c r="E189" t="s">
        <v>177</v>
      </c>
    </row>
    <row r="190" spans="1:5" ht="15" customHeight="1" x14ac:dyDescent="0.2">
      <c r="A190" t="s">
        <v>1361</v>
      </c>
      <c r="B190"/>
      <c r="C190"/>
      <c r="D190"/>
      <c r="E190" t="s">
        <v>176</v>
      </c>
    </row>
    <row r="191" spans="1:5" ht="15" customHeight="1" x14ac:dyDescent="0.2">
      <c r="A191" t="s">
        <v>1139</v>
      </c>
      <c r="B191"/>
      <c r="C191"/>
      <c r="D191"/>
      <c r="E191" t="s">
        <v>178</v>
      </c>
    </row>
    <row r="192" spans="1:5" ht="15" customHeight="1" x14ac:dyDescent="0.2">
      <c r="A192" t="s">
        <v>1746</v>
      </c>
      <c r="B192"/>
      <c r="C192"/>
      <c r="D192"/>
      <c r="E192" t="s">
        <v>61</v>
      </c>
    </row>
    <row r="193" spans="1:5" ht="15" customHeight="1" x14ac:dyDescent="0.2">
      <c r="A193" t="s">
        <v>1747</v>
      </c>
      <c r="B193"/>
      <c r="C193"/>
      <c r="D193"/>
      <c r="E193" t="s">
        <v>62</v>
      </c>
    </row>
    <row r="194" spans="1:5" ht="15" customHeight="1" x14ac:dyDescent="0.2">
      <c r="A194" t="s">
        <v>1385</v>
      </c>
      <c r="B194"/>
      <c r="C194"/>
      <c r="D194"/>
      <c r="E194" t="s">
        <v>183</v>
      </c>
    </row>
    <row r="195" spans="1:5" ht="15" customHeight="1" x14ac:dyDescent="0.2">
      <c r="A195" t="s">
        <v>1377</v>
      </c>
      <c r="B195"/>
      <c r="C195"/>
      <c r="D195"/>
      <c r="E195" t="s">
        <v>154</v>
      </c>
    </row>
    <row r="196" spans="1:5" ht="15" customHeight="1" x14ac:dyDescent="0.2">
      <c r="A196" t="s">
        <v>1250</v>
      </c>
      <c r="B196"/>
      <c r="C196"/>
      <c r="D196"/>
      <c r="E196" t="s">
        <v>228</v>
      </c>
    </row>
    <row r="197" spans="1:5" ht="15" customHeight="1" x14ac:dyDescent="0.2">
      <c r="A197" t="s">
        <v>1105</v>
      </c>
      <c r="B197"/>
      <c r="C197"/>
      <c r="D197"/>
      <c r="E197" t="s">
        <v>56</v>
      </c>
    </row>
    <row r="198" spans="1:5" ht="15" customHeight="1" x14ac:dyDescent="0.2">
      <c r="A198" t="s">
        <v>1232</v>
      </c>
      <c r="B198"/>
      <c r="C198"/>
      <c r="D198"/>
      <c r="E198" t="s">
        <v>104</v>
      </c>
    </row>
    <row r="199" spans="1:5" ht="15" customHeight="1" x14ac:dyDescent="0.2">
      <c r="A199" t="s">
        <v>1748</v>
      </c>
      <c r="B199"/>
      <c r="C199"/>
      <c r="D199"/>
      <c r="E199" t="s">
        <v>156</v>
      </c>
    </row>
    <row r="200" spans="1:5" ht="15" customHeight="1" x14ac:dyDescent="0.2">
      <c r="A200" t="s">
        <v>1749</v>
      </c>
      <c r="B200"/>
      <c r="C200"/>
      <c r="D200"/>
      <c r="E200" t="s">
        <v>83</v>
      </c>
    </row>
    <row r="201" spans="1:5" ht="15" customHeight="1" x14ac:dyDescent="0.2">
      <c r="A201" t="s">
        <v>1750</v>
      </c>
      <c r="B201"/>
      <c r="C201"/>
      <c r="D201"/>
      <c r="E201" t="s">
        <v>84</v>
      </c>
    </row>
    <row r="202" spans="1:5" ht="15" customHeight="1" x14ac:dyDescent="0.2">
      <c r="A202" t="s">
        <v>1751</v>
      </c>
      <c r="B202"/>
      <c r="C202"/>
      <c r="D202"/>
      <c r="E202" t="s">
        <v>85</v>
      </c>
    </row>
    <row r="203" spans="1:5" ht="15" customHeight="1" x14ac:dyDescent="0.2">
      <c r="A203" t="s">
        <v>1752</v>
      </c>
      <c r="B203"/>
      <c r="C203"/>
      <c r="D203"/>
      <c r="E203" t="s">
        <v>235</v>
      </c>
    </row>
    <row r="204" spans="1:5" ht="15" customHeight="1" x14ac:dyDescent="0.2">
      <c r="A204" t="s">
        <v>1753</v>
      </c>
      <c r="B204"/>
      <c r="C204"/>
      <c r="D204"/>
      <c r="E204" t="s">
        <v>161</v>
      </c>
    </row>
    <row r="205" spans="1:5" ht="15" customHeight="1" x14ac:dyDescent="0.2">
      <c r="A205" t="s">
        <v>1520</v>
      </c>
      <c r="B205"/>
      <c r="C205"/>
      <c r="D205"/>
      <c r="E205" t="s">
        <v>76</v>
      </c>
    </row>
    <row r="206" spans="1:5" ht="15" customHeight="1" x14ac:dyDescent="0.2">
      <c r="A206" t="s">
        <v>1754</v>
      </c>
      <c r="B206"/>
      <c r="C206"/>
      <c r="D206"/>
      <c r="E206" t="s">
        <v>163</v>
      </c>
    </row>
    <row r="207" spans="1:5" ht="15" customHeight="1" x14ac:dyDescent="0.2">
      <c r="A207" t="s">
        <v>1335</v>
      </c>
      <c r="B207"/>
      <c r="C207"/>
      <c r="D207"/>
      <c r="E207" t="s">
        <v>164</v>
      </c>
    </row>
    <row r="208" spans="1:5" ht="15" customHeight="1" x14ac:dyDescent="0.2">
      <c r="A208" t="s">
        <v>1344</v>
      </c>
      <c r="B208"/>
      <c r="C208"/>
      <c r="D208"/>
      <c r="E208" t="s">
        <v>162</v>
      </c>
    </row>
    <row r="209" spans="1:496" ht="15" customHeight="1" x14ac:dyDescent="0.2">
      <c r="A209" t="s">
        <v>1542</v>
      </c>
      <c r="B209"/>
      <c r="C209"/>
      <c r="D209"/>
      <c r="E209" t="s">
        <v>239</v>
      </c>
    </row>
    <row r="210" spans="1:496" ht="15" customHeight="1" x14ac:dyDescent="0.2">
      <c r="A210" t="s">
        <v>1755</v>
      </c>
      <c r="B210"/>
      <c r="C210"/>
      <c r="D210"/>
      <c r="E210" t="s">
        <v>238</v>
      </c>
    </row>
    <row r="211" spans="1:496" ht="15" customHeight="1" x14ac:dyDescent="0.2">
      <c r="A211" t="s">
        <v>1756</v>
      </c>
      <c r="B211"/>
      <c r="C211"/>
      <c r="D211"/>
      <c r="E211" t="s">
        <v>72</v>
      </c>
    </row>
    <row r="212" spans="1:496" ht="15" customHeight="1" x14ac:dyDescent="0.2">
      <c r="A212" t="s">
        <v>1757</v>
      </c>
      <c r="B212"/>
      <c r="C212"/>
      <c r="D212"/>
      <c r="E212" t="s">
        <v>73</v>
      </c>
    </row>
    <row r="213" spans="1:496" ht="15" customHeight="1" x14ac:dyDescent="0.2">
      <c r="A213" t="s">
        <v>1149</v>
      </c>
      <c r="B213"/>
      <c r="C213"/>
      <c r="D213"/>
      <c r="E213" t="s">
        <v>74</v>
      </c>
    </row>
    <row r="214" spans="1:496" s="183" customFormat="1" ht="15" customHeight="1" x14ac:dyDescent="0.2">
      <c r="A214" t="s">
        <v>1758</v>
      </c>
      <c r="B214"/>
      <c r="C214"/>
      <c r="D214"/>
      <c r="E214" t="s">
        <v>75</v>
      </c>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1"/>
      <c r="AM214" s="181"/>
      <c r="AN214" s="181"/>
      <c r="AO214" s="181"/>
      <c r="AP214" s="181"/>
      <c r="AQ214" s="181"/>
      <c r="AR214" s="181"/>
      <c r="AS214" s="181"/>
      <c r="AT214" s="181"/>
      <c r="AU214" s="181"/>
      <c r="AV214" s="181"/>
      <c r="AW214" s="181"/>
      <c r="AX214" s="181"/>
      <c r="AY214" s="181"/>
      <c r="AZ214" s="181"/>
      <c r="BA214" s="181"/>
      <c r="BB214" s="181"/>
      <c r="BC214" s="181"/>
      <c r="BD214" s="181"/>
      <c r="BE214" s="181"/>
      <c r="BF214" s="181"/>
      <c r="BG214" s="181"/>
      <c r="BH214" s="181"/>
      <c r="BI214" s="181"/>
      <c r="BJ214" s="181"/>
      <c r="BK214" s="181"/>
      <c r="BL214" s="181"/>
      <c r="BM214" s="181"/>
      <c r="BN214" s="181"/>
      <c r="BO214" s="181"/>
      <c r="BP214" s="181"/>
      <c r="BQ214" s="181"/>
      <c r="BR214" s="181"/>
      <c r="BS214" s="181"/>
      <c r="BT214" s="181"/>
      <c r="BU214" s="181"/>
      <c r="BV214" s="181"/>
      <c r="BW214" s="181"/>
      <c r="BX214" s="181"/>
      <c r="BY214" s="181"/>
      <c r="BZ214" s="181"/>
      <c r="CA214" s="181"/>
      <c r="CB214" s="181"/>
      <c r="CC214" s="181"/>
      <c r="CD214" s="181"/>
      <c r="CE214" s="181"/>
      <c r="CF214" s="181"/>
      <c r="CG214" s="181"/>
      <c r="CH214" s="181"/>
      <c r="CI214" s="181"/>
      <c r="CJ214" s="181"/>
      <c r="CK214" s="181"/>
      <c r="CL214" s="181"/>
      <c r="CM214" s="181"/>
      <c r="CN214" s="181"/>
      <c r="CO214" s="181"/>
      <c r="CP214" s="181"/>
      <c r="CQ214" s="181"/>
      <c r="CR214" s="181"/>
      <c r="CS214" s="181"/>
      <c r="CT214" s="181"/>
      <c r="CU214" s="181"/>
      <c r="CV214" s="181"/>
      <c r="CW214" s="181"/>
      <c r="CX214" s="181"/>
      <c r="CY214" s="181"/>
      <c r="CZ214" s="181"/>
      <c r="DA214" s="181"/>
      <c r="DB214" s="181"/>
      <c r="DC214" s="181"/>
      <c r="DD214" s="181"/>
      <c r="DE214" s="181"/>
      <c r="DF214" s="181"/>
      <c r="DG214" s="181"/>
      <c r="DH214" s="181"/>
      <c r="DI214" s="181"/>
      <c r="DJ214" s="181"/>
      <c r="DK214" s="181"/>
      <c r="DL214" s="181"/>
      <c r="DM214" s="181"/>
      <c r="DN214" s="181"/>
      <c r="DO214" s="181"/>
      <c r="DP214" s="181"/>
      <c r="DQ214" s="181"/>
      <c r="DR214" s="181"/>
      <c r="DS214" s="181"/>
      <c r="DT214" s="181"/>
      <c r="DU214" s="181"/>
      <c r="DV214" s="181"/>
      <c r="DW214" s="181"/>
      <c r="DX214" s="181"/>
      <c r="DY214" s="181"/>
      <c r="DZ214" s="181"/>
      <c r="EA214" s="181"/>
      <c r="EB214" s="181"/>
      <c r="EC214" s="181"/>
      <c r="ED214" s="181"/>
      <c r="EE214" s="181"/>
      <c r="EF214" s="181"/>
      <c r="EG214" s="181"/>
      <c r="EH214" s="181"/>
      <c r="EI214" s="181"/>
      <c r="EJ214" s="181"/>
      <c r="EK214" s="181"/>
      <c r="EL214" s="181"/>
      <c r="EM214" s="181"/>
      <c r="EN214" s="181"/>
      <c r="EO214" s="181"/>
      <c r="EP214" s="181"/>
      <c r="EQ214" s="181"/>
      <c r="ER214" s="181"/>
      <c r="ES214" s="181"/>
      <c r="ET214" s="181"/>
      <c r="EU214" s="181"/>
      <c r="EV214" s="181"/>
      <c r="EW214" s="181"/>
      <c r="EX214" s="181"/>
      <c r="EY214" s="181"/>
      <c r="EZ214" s="181"/>
      <c r="FA214" s="181"/>
      <c r="FB214" s="181"/>
      <c r="FC214" s="181"/>
      <c r="FD214" s="181"/>
      <c r="FE214" s="181"/>
      <c r="FF214" s="181"/>
      <c r="FG214" s="181"/>
      <c r="FH214" s="181"/>
      <c r="FI214" s="181"/>
      <c r="FJ214" s="181"/>
      <c r="FK214" s="181"/>
      <c r="FL214" s="181"/>
      <c r="FM214" s="181"/>
      <c r="FN214" s="181"/>
      <c r="FO214" s="181"/>
      <c r="FP214" s="181"/>
      <c r="FQ214" s="181"/>
      <c r="FR214" s="181"/>
      <c r="FS214" s="181"/>
      <c r="FT214" s="181"/>
      <c r="FU214" s="181"/>
      <c r="FV214" s="181"/>
      <c r="FW214" s="181"/>
      <c r="FX214" s="181"/>
      <c r="FY214" s="181"/>
      <c r="FZ214" s="181"/>
      <c r="GA214" s="181"/>
      <c r="GB214" s="181"/>
      <c r="GC214" s="181"/>
      <c r="GD214" s="181"/>
      <c r="GE214" s="181"/>
      <c r="GF214" s="181"/>
      <c r="GG214" s="181"/>
      <c r="GH214" s="181"/>
      <c r="GI214" s="181"/>
      <c r="GJ214" s="181"/>
      <c r="GK214" s="181"/>
      <c r="GL214" s="181"/>
      <c r="GM214" s="181"/>
      <c r="GN214" s="181"/>
      <c r="GO214" s="181"/>
      <c r="GP214" s="181"/>
      <c r="GQ214" s="181"/>
      <c r="GR214" s="181"/>
      <c r="GS214" s="181"/>
      <c r="GT214" s="181"/>
      <c r="GU214" s="181"/>
      <c r="GV214" s="181"/>
      <c r="GW214" s="181"/>
      <c r="GX214" s="181"/>
      <c r="GY214" s="181"/>
      <c r="GZ214" s="181"/>
      <c r="HA214" s="181"/>
      <c r="HB214" s="181"/>
      <c r="HC214" s="181"/>
      <c r="HD214" s="181"/>
      <c r="HE214" s="181"/>
      <c r="HF214" s="181"/>
      <c r="HG214" s="181"/>
      <c r="HH214" s="181"/>
      <c r="HI214" s="181"/>
      <c r="HJ214" s="181"/>
      <c r="HK214" s="181"/>
      <c r="HL214" s="181"/>
      <c r="HM214" s="181"/>
      <c r="HN214" s="181"/>
      <c r="HO214" s="181"/>
      <c r="HP214" s="181"/>
      <c r="HQ214" s="181"/>
      <c r="HR214" s="181"/>
      <c r="HS214" s="181"/>
      <c r="HT214" s="181"/>
      <c r="HU214" s="181"/>
      <c r="HV214" s="181"/>
      <c r="HW214" s="181"/>
      <c r="HX214" s="181"/>
      <c r="HY214" s="181"/>
      <c r="HZ214" s="181"/>
      <c r="IA214" s="181"/>
      <c r="IB214" s="181"/>
      <c r="IC214" s="181"/>
      <c r="ID214" s="181"/>
      <c r="IE214" s="181"/>
      <c r="IF214" s="181"/>
      <c r="IG214" s="181"/>
      <c r="IH214" s="181"/>
      <c r="II214" s="181"/>
      <c r="IJ214" s="181"/>
      <c r="IK214" s="181"/>
      <c r="IL214" s="181"/>
      <c r="IM214" s="181"/>
      <c r="IN214" s="181"/>
      <c r="IO214" s="181"/>
      <c r="IP214" s="181"/>
      <c r="IQ214" s="181"/>
      <c r="IR214" s="181"/>
      <c r="IS214" s="181"/>
      <c r="IT214" s="181"/>
      <c r="IU214" s="181"/>
      <c r="IV214" s="181"/>
      <c r="IW214" s="181"/>
      <c r="IX214" s="181"/>
      <c r="IY214" s="181"/>
      <c r="IZ214" s="181"/>
      <c r="JA214" s="181"/>
      <c r="JB214" s="181"/>
      <c r="JC214" s="181"/>
      <c r="JD214" s="181"/>
      <c r="JE214" s="181"/>
      <c r="JF214" s="181"/>
      <c r="JG214" s="181"/>
      <c r="JH214" s="181"/>
      <c r="JI214" s="181"/>
      <c r="JJ214" s="181"/>
      <c r="JK214" s="181"/>
      <c r="JL214" s="181"/>
      <c r="JM214" s="181"/>
      <c r="JN214" s="181"/>
      <c r="JO214" s="181"/>
      <c r="JP214" s="181"/>
      <c r="JQ214" s="181"/>
      <c r="JR214" s="181"/>
      <c r="JS214" s="181"/>
      <c r="JT214" s="181"/>
      <c r="JU214" s="181"/>
      <c r="JV214" s="181"/>
      <c r="JW214" s="181"/>
      <c r="JX214" s="181"/>
      <c r="JY214" s="181"/>
      <c r="JZ214" s="181"/>
      <c r="KA214" s="181"/>
      <c r="KB214" s="181"/>
      <c r="KC214" s="181"/>
      <c r="KD214" s="181"/>
      <c r="KE214" s="181"/>
      <c r="KF214" s="181"/>
      <c r="KG214" s="181"/>
      <c r="KH214" s="181"/>
      <c r="KI214" s="181"/>
      <c r="KJ214" s="181"/>
      <c r="KK214" s="181"/>
      <c r="KL214" s="181"/>
      <c r="KM214" s="181"/>
      <c r="KN214" s="181"/>
      <c r="KO214" s="181"/>
      <c r="KP214" s="181"/>
      <c r="KQ214" s="181"/>
      <c r="KR214" s="181"/>
      <c r="KS214" s="181"/>
      <c r="KT214" s="181"/>
      <c r="KU214" s="181"/>
      <c r="KV214" s="181"/>
      <c r="KW214" s="181"/>
      <c r="KX214" s="181"/>
      <c r="KY214" s="181"/>
      <c r="KZ214" s="181"/>
      <c r="LA214" s="181"/>
      <c r="LB214" s="181"/>
      <c r="LC214" s="181"/>
      <c r="LD214" s="181"/>
      <c r="LE214" s="181"/>
      <c r="LF214" s="181"/>
      <c r="LG214" s="181"/>
      <c r="LH214" s="181"/>
      <c r="LI214" s="181"/>
      <c r="LJ214" s="181"/>
      <c r="LK214" s="181"/>
      <c r="LL214" s="181"/>
      <c r="LM214" s="181"/>
      <c r="LN214" s="181"/>
      <c r="LO214" s="181"/>
      <c r="LP214" s="181"/>
      <c r="LQ214" s="181"/>
      <c r="LR214" s="181"/>
      <c r="LS214" s="181"/>
      <c r="LT214" s="181"/>
      <c r="LU214" s="181"/>
      <c r="LV214" s="181"/>
      <c r="LW214" s="181"/>
      <c r="LX214" s="181"/>
      <c r="LY214" s="181"/>
      <c r="LZ214" s="181"/>
      <c r="MA214" s="181"/>
      <c r="MB214" s="181"/>
      <c r="MC214" s="181"/>
      <c r="MD214" s="181"/>
      <c r="ME214" s="181"/>
      <c r="MF214" s="181"/>
      <c r="MG214" s="181"/>
      <c r="MH214" s="181"/>
      <c r="MI214" s="181"/>
      <c r="MJ214" s="181"/>
      <c r="MK214" s="181"/>
      <c r="ML214" s="181"/>
      <c r="MM214" s="181"/>
      <c r="MN214" s="181"/>
      <c r="MO214" s="181"/>
      <c r="MP214" s="181"/>
      <c r="MQ214" s="181"/>
      <c r="MR214" s="181"/>
      <c r="MS214" s="181"/>
      <c r="MT214" s="181"/>
      <c r="MU214" s="181"/>
      <c r="MV214" s="181"/>
      <c r="MW214" s="181"/>
      <c r="MX214" s="181"/>
      <c r="MY214" s="181"/>
      <c r="MZ214" s="181"/>
      <c r="NA214" s="181"/>
      <c r="NB214" s="181"/>
      <c r="NC214" s="181"/>
      <c r="ND214" s="181"/>
      <c r="NE214" s="181"/>
      <c r="NF214" s="181"/>
      <c r="NG214" s="181"/>
      <c r="NH214" s="181"/>
      <c r="NI214" s="181"/>
      <c r="NJ214" s="181"/>
      <c r="NK214" s="181"/>
      <c r="NL214" s="181"/>
      <c r="NM214" s="181"/>
      <c r="NN214" s="181"/>
      <c r="NO214" s="181"/>
      <c r="NP214" s="181"/>
      <c r="NQ214" s="181"/>
      <c r="NR214" s="181"/>
      <c r="NS214" s="181"/>
      <c r="NT214" s="181"/>
      <c r="NU214" s="181"/>
      <c r="NV214" s="181"/>
      <c r="NW214" s="181"/>
      <c r="NX214" s="181"/>
      <c r="NY214" s="181"/>
      <c r="NZ214" s="181"/>
      <c r="OA214" s="181"/>
      <c r="OB214" s="181"/>
      <c r="OC214" s="181"/>
      <c r="OD214" s="181"/>
      <c r="OE214" s="181"/>
      <c r="OF214" s="181"/>
      <c r="OG214" s="181"/>
      <c r="OH214" s="181"/>
      <c r="OI214" s="181"/>
      <c r="OJ214" s="181"/>
      <c r="OK214" s="181"/>
      <c r="OL214" s="181"/>
      <c r="OM214" s="181"/>
      <c r="ON214" s="181"/>
      <c r="OO214" s="181"/>
      <c r="OP214" s="181"/>
      <c r="OQ214" s="181"/>
      <c r="OR214" s="181"/>
      <c r="OS214" s="181"/>
      <c r="OT214" s="181"/>
      <c r="OU214" s="181"/>
      <c r="OV214" s="181"/>
      <c r="OW214" s="181"/>
      <c r="OX214" s="181"/>
      <c r="OY214" s="181"/>
      <c r="OZ214" s="181"/>
      <c r="PA214" s="181"/>
      <c r="PB214" s="181"/>
      <c r="PC214" s="181"/>
      <c r="PD214" s="181"/>
      <c r="PE214" s="181"/>
      <c r="PF214" s="181"/>
      <c r="PG214" s="181"/>
      <c r="PH214" s="181"/>
      <c r="PI214" s="181"/>
      <c r="PJ214" s="181"/>
      <c r="PK214" s="181"/>
      <c r="PL214" s="181"/>
      <c r="PM214" s="181"/>
      <c r="PN214" s="181"/>
      <c r="PO214" s="181"/>
      <c r="PP214" s="181"/>
      <c r="PQ214" s="181"/>
      <c r="PR214" s="181"/>
      <c r="PS214" s="181"/>
      <c r="PT214" s="181"/>
      <c r="PU214" s="181"/>
      <c r="PV214" s="181"/>
      <c r="PW214" s="181"/>
      <c r="PX214" s="181"/>
      <c r="PY214" s="181"/>
      <c r="PZ214" s="181"/>
      <c r="QA214" s="181"/>
      <c r="QB214" s="181"/>
      <c r="QC214" s="181"/>
      <c r="QD214" s="181"/>
      <c r="QE214" s="181"/>
      <c r="QF214" s="181"/>
      <c r="QG214" s="181"/>
      <c r="QH214" s="181"/>
      <c r="QI214" s="181"/>
      <c r="QJ214" s="181"/>
      <c r="QK214" s="181"/>
      <c r="QL214" s="181"/>
      <c r="QM214" s="181"/>
      <c r="QN214" s="181"/>
      <c r="QO214" s="181"/>
      <c r="QP214" s="181"/>
      <c r="QQ214" s="181"/>
      <c r="QR214" s="181"/>
      <c r="QS214" s="181"/>
      <c r="QT214" s="181"/>
      <c r="QU214" s="181"/>
      <c r="QV214" s="181"/>
      <c r="QW214" s="181"/>
      <c r="QX214" s="181"/>
      <c r="QY214" s="181"/>
      <c r="QZ214" s="181"/>
      <c r="RA214" s="181"/>
      <c r="RB214" s="181"/>
      <c r="RC214" s="181"/>
      <c r="RD214" s="181"/>
      <c r="RE214" s="181"/>
      <c r="RF214" s="181"/>
      <c r="RG214" s="181"/>
      <c r="RH214" s="181"/>
      <c r="RI214" s="181"/>
      <c r="RJ214" s="181"/>
      <c r="RK214" s="181"/>
      <c r="RL214" s="181"/>
      <c r="RM214" s="181"/>
      <c r="RN214" s="181"/>
      <c r="RO214" s="181"/>
      <c r="RP214" s="181"/>
      <c r="RQ214" s="181"/>
      <c r="RR214" s="181"/>
      <c r="RS214" s="181"/>
      <c r="RT214" s="181"/>
      <c r="RU214" s="181"/>
      <c r="RV214" s="181"/>
      <c r="RW214" s="181"/>
      <c r="RX214" s="181"/>
      <c r="RY214" s="181"/>
      <c r="RZ214" s="181"/>
      <c r="SA214" s="181"/>
      <c r="SB214" s="181"/>
    </row>
    <row r="215" spans="1:496" s="183" customFormat="1" ht="15" customHeight="1" x14ac:dyDescent="0.2">
      <c r="A215" t="s">
        <v>1759</v>
      </c>
      <c r="B215"/>
      <c r="C215"/>
      <c r="D215"/>
      <c r="E215" t="s">
        <v>71</v>
      </c>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1"/>
      <c r="AC215" s="181"/>
      <c r="AD215" s="18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1"/>
      <c r="AY215" s="181"/>
      <c r="AZ215" s="181"/>
      <c r="BA215" s="181"/>
      <c r="BB215" s="181"/>
      <c r="BC215" s="181"/>
      <c r="BD215" s="181"/>
      <c r="BE215" s="181"/>
      <c r="BF215" s="181"/>
      <c r="BG215" s="181"/>
      <c r="BH215" s="181"/>
      <c r="BI215" s="181"/>
      <c r="BJ215" s="181"/>
      <c r="BK215" s="181"/>
      <c r="BL215" s="181"/>
      <c r="BM215" s="181"/>
      <c r="BN215" s="181"/>
      <c r="BO215" s="181"/>
      <c r="BP215" s="181"/>
      <c r="BQ215" s="181"/>
      <c r="BR215" s="181"/>
      <c r="BS215" s="181"/>
      <c r="BT215" s="181"/>
      <c r="BU215" s="181"/>
      <c r="BV215" s="181"/>
      <c r="BW215" s="181"/>
      <c r="BX215" s="181"/>
      <c r="BY215" s="181"/>
      <c r="BZ215" s="181"/>
      <c r="CA215" s="181"/>
      <c r="CB215" s="181"/>
      <c r="CC215" s="181"/>
      <c r="CD215" s="181"/>
      <c r="CE215" s="181"/>
      <c r="CF215" s="181"/>
      <c r="CG215" s="181"/>
      <c r="CH215" s="181"/>
      <c r="CI215" s="181"/>
      <c r="CJ215" s="181"/>
      <c r="CK215" s="181"/>
      <c r="CL215" s="181"/>
      <c r="CM215" s="181"/>
      <c r="CN215" s="181"/>
      <c r="CO215" s="181"/>
      <c r="CP215" s="181"/>
      <c r="CQ215" s="181"/>
      <c r="CR215" s="181"/>
      <c r="CS215" s="181"/>
      <c r="CT215" s="181"/>
      <c r="CU215" s="181"/>
      <c r="CV215" s="181"/>
      <c r="CW215" s="181"/>
      <c r="CX215" s="181"/>
      <c r="CY215" s="181"/>
      <c r="CZ215" s="181"/>
      <c r="DA215" s="181"/>
      <c r="DB215" s="181"/>
      <c r="DC215" s="181"/>
      <c r="DD215" s="181"/>
      <c r="DE215" s="181"/>
      <c r="DF215" s="181"/>
      <c r="DG215" s="181"/>
      <c r="DH215" s="181"/>
      <c r="DI215" s="181"/>
      <c r="DJ215" s="181"/>
      <c r="DK215" s="181"/>
      <c r="DL215" s="181"/>
      <c r="DM215" s="181"/>
      <c r="DN215" s="181"/>
      <c r="DO215" s="181"/>
      <c r="DP215" s="181"/>
      <c r="DQ215" s="181"/>
      <c r="DR215" s="181"/>
      <c r="DS215" s="181"/>
      <c r="DT215" s="181"/>
      <c r="DU215" s="181"/>
      <c r="DV215" s="181"/>
      <c r="DW215" s="181"/>
      <c r="DX215" s="181"/>
      <c r="DY215" s="181"/>
      <c r="DZ215" s="181"/>
      <c r="EA215" s="181"/>
      <c r="EB215" s="181"/>
      <c r="EC215" s="181"/>
      <c r="ED215" s="181"/>
      <c r="EE215" s="181"/>
      <c r="EF215" s="181"/>
      <c r="EG215" s="181"/>
      <c r="EH215" s="181"/>
      <c r="EI215" s="181"/>
      <c r="EJ215" s="181"/>
      <c r="EK215" s="181"/>
      <c r="EL215" s="181"/>
      <c r="EM215" s="181"/>
      <c r="EN215" s="181"/>
      <c r="EO215" s="181"/>
      <c r="EP215" s="181"/>
      <c r="EQ215" s="181"/>
      <c r="ER215" s="181"/>
      <c r="ES215" s="181"/>
      <c r="ET215" s="181"/>
      <c r="EU215" s="181"/>
      <c r="EV215" s="181"/>
      <c r="EW215" s="181"/>
      <c r="EX215" s="181"/>
      <c r="EY215" s="181"/>
      <c r="EZ215" s="181"/>
      <c r="FA215" s="181"/>
      <c r="FB215" s="181"/>
      <c r="FC215" s="181"/>
      <c r="FD215" s="181"/>
      <c r="FE215" s="181"/>
      <c r="FF215" s="181"/>
      <c r="FG215" s="181"/>
      <c r="FH215" s="181"/>
      <c r="FI215" s="181"/>
      <c r="FJ215" s="181"/>
      <c r="FK215" s="181"/>
      <c r="FL215" s="181"/>
      <c r="FM215" s="181"/>
      <c r="FN215" s="181"/>
      <c r="FO215" s="181"/>
      <c r="FP215" s="181"/>
      <c r="FQ215" s="181"/>
      <c r="FR215" s="181"/>
      <c r="FS215" s="181"/>
      <c r="FT215" s="181"/>
      <c r="FU215" s="181"/>
      <c r="FV215" s="181"/>
      <c r="FW215" s="181"/>
      <c r="FX215" s="181"/>
      <c r="FY215" s="181"/>
      <c r="FZ215" s="181"/>
      <c r="GA215" s="181"/>
      <c r="GB215" s="181"/>
      <c r="GC215" s="181"/>
      <c r="GD215" s="181"/>
      <c r="GE215" s="181"/>
      <c r="GF215" s="181"/>
      <c r="GG215" s="181"/>
      <c r="GH215" s="181"/>
      <c r="GI215" s="181"/>
      <c r="GJ215" s="181"/>
      <c r="GK215" s="181"/>
      <c r="GL215" s="181"/>
      <c r="GM215" s="181"/>
      <c r="GN215" s="181"/>
      <c r="GO215" s="181"/>
      <c r="GP215" s="181"/>
      <c r="GQ215" s="181"/>
      <c r="GR215" s="181"/>
      <c r="GS215" s="181"/>
      <c r="GT215" s="181"/>
      <c r="GU215" s="181"/>
      <c r="GV215" s="181"/>
      <c r="GW215" s="181"/>
      <c r="GX215" s="181"/>
      <c r="GY215" s="181"/>
      <c r="GZ215" s="181"/>
      <c r="HA215" s="181"/>
      <c r="HB215" s="181"/>
      <c r="HC215" s="181"/>
      <c r="HD215" s="181"/>
      <c r="HE215" s="181"/>
      <c r="HF215" s="181"/>
      <c r="HG215" s="181"/>
      <c r="HH215" s="181"/>
      <c r="HI215" s="181"/>
      <c r="HJ215" s="181"/>
      <c r="HK215" s="181"/>
      <c r="HL215" s="181"/>
      <c r="HM215" s="181"/>
      <c r="HN215" s="181"/>
      <c r="HO215" s="181"/>
      <c r="HP215" s="181"/>
      <c r="HQ215" s="181"/>
      <c r="HR215" s="181"/>
      <c r="HS215" s="181"/>
      <c r="HT215" s="181"/>
      <c r="HU215" s="181"/>
      <c r="HV215" s="181"/>
      <c r="HW215" s="181"/>
      <c r="HX215" s="181"/>
      <c r="HY215" s="181"/>
      <c r="HZ215" s="181"/>
      <c r="IA215" s="181"/>
      <c r="IB215" s="181"/>
      <c r="IC215" s="181"/>
      <c r="ID215" s="181"/>
      <c r="IE215" s="181"/>
      <c r="IF215" s="181"/>
      <c r="IG215" s="181"/>
      <c r="IH215" s="181"/>
      <c r="II215" s="181"/>
      <c r="IJ215" s="181"/>
      <c r="IK215" s="181"/>
      <c r="IL215" s="181"/>
      <c r="IM215" s="181"/>
      <c r="IN215" s="181"/>
      <c r="IO215" s="181"/>
      <c r="IP215" s="181"/>
      <c r="IQ215" s="181"/>
      <c r="IR215" s="181"/>
      <c r="IS215" s="181"/>
      <c r="IT215" s="181"/>
      <c r="IU215" s="181"/>
      <c r="IV215" s="181"/>
      <c r="IW215" s="181"/>
      <c r="IX215" s="181"/>
      <c r="IY215" s="181"/>
      <c r="IZ215" s="181"/>
      <c r="JA215" s="181"/>
      <c r="JB215" s="181"/>
      <c r="JC215" s="181"/>
      <c r="JD215" s="181"/>
      <c r="JE215" s="181"/>
      <c r="JF215" s="181"/>
      <c r="JG215" s="181"/>
      <c r="JH215" s="181"/>
      <c r="JI215" s="181"/>
      <c r="JJ215" s="181"/>
      <c r="JK215" s="181"/>
      <c r="JL215" s="181"/>
      <c r="JM215" s="181"/>
      <c r="JN215" s="181"/>
      <c r="JO215" s="181"/>
      <c r="JP215" s="181"/>
      <c r="JQ215" s="181"/>
      <c r="JR215" s="181"/>
      <c r="JS215" s="181"/>
      <c r="JT215" s="181"/>
      <c r="JU215" s="181"/>
      <c r="JV215" s="181"/>
      <c r="JW215" s="181"/>
      <c r="JX215" s="181"/>
      <c r="JY215" s="181"/>
      <c r="JZ215" s="181"/>
      <c r="KA215" s="181"/>
      <c r="KB215" s="181"/>
      <c r="KC215" s="181"/>
      <c r="KD215" s="181"/>
      <c r="KE215" s="181"/>
      <c r="KF215" s="181"/>
      <c r="KG215" s="181"/>
      <c r="KH215" s="181"/>
      <c r="KI215" s="181"/>
      <c r="KJ215" s="181"/>
      <c r="KK215" s="181"/>
      <c r="KL215" s="181"/>
      <c r="KM215" s="181"/>
      <c r="KN215" s="181"/>
      <c r="KO215" s="181"/>
      <c r="KP215" s="181"/>
      <c r="KQ215" s="181"/>
      <c r="KR215" s="181"/>
      <c r="KS215" s="181"/>
      <c r="KT215" s="181"/>
      <c r="KU215" s="181"/>
      <c r="KV215" s="181"/>
      <c r="KW215" s="181"/>
      <c r="KX215" s="181"/>
      <c r="KY215" s="181"/>
      <c r="KZ215" s="181"/>
      <c r="LA215" s="181"/>
      <c r="LB215" s="181"/>
      <c r="LC215" s="181"/>
      <c r="LD215" s="181"/>
      <c r="LE215" s="181"/>
      <c r="LF215" s="181"/>
      <c r="LG215" s="181"/>
      <c r="LH215" s="181"/>
      <c r="LI215" s="181"/>
      <c r="LJ215" s="181"/>
      <c r="LK215" s="181"/>
      <c r="LL215" s="181"/>
      <c r="LM215" s="181"/>
      <c r="LN215" s="181"/>
      <c r="LO215" s="181"/>
      <c r="LP215" s="181"/>
      <c r="LQ215" s="181"/>
      <c r="LR215" s="181"/>
      <c r="LS215" s="181"/>
      <c r="LT215" s="181"/>
      <c r="LU215" s="181"/>
      <c r="LV215" s="181"/>
      <c r="LW215" s="181"/>
      <c r="LX215" s="181"/>
      <c r="LY215" s="181"/>
      <c r="LZ215" s="181"/>
      <c r="MA215" s="181"/>
      <c r="MB215" s="181"/>
      <c r="MC215" s="181"/>
      <c r="MD215" s="181"/>
      <c r="ME215" s="181"/>
      <c r="MF215" s="181"/>
      <c r="MG215" s="181"/>
      <c r="MH215" s="181"/>
      <c r="MI215" s="181"/>
      <c r="MJ215" s="181"/>
      <c r="MK215" s="181"/>
      <c r="ML215" s="181"/>
      <c r="MM215" s="181"/>
      <c r="MN215" s="181"/>
      <c r="MO215" s="181"/>
      <c r="MP215" s="181"/>
      <c r="MQ215" s="181"/>
      <c r="MR215" s="181"/>
      <c r="MS215" s="181"/>
      <c r="MT215" s="181"/>
      <c r="MU215" s="181"/>
      <c r="MV215" s="181"/>
      <c r="MW215" s="181"/>
      <c r="MX215" s="181"/>
      <c r="MY215" s="181"/>
      <c r="MZ215" s="181"/>
      <c r="NA215" s="181"/>
      <c r="NB215" s="181"/>
      <c r="NC215" s="181"/>
      <c r="ND215" s="181"/>
      <c r="NE215" s="181"/>
      <c r="NF215" s="181"/>
      <c r="NG215" s="181"/>
      <c r="NH215" s="181"/>
      <c r="NI215" s="181"/>
      <c r="NJ215" s="181"/>
      <c r="NK215" s="181"/>
      <c r="NL215" s="181"/>
      <c r="NM215" s="181"/>
      <c r="NN215" s="181"/>
      <c r="NO215" s="181"/>
      <c r="NP215" s="181"/>
      <c r="NQ215" s="181"/>
      <c r="NR215" s="181"/>
      <c r="NS215" s="181"/>
      <c r="NT215" s="181"/>
      <c r="NU215" s="181"/>
      <c r="NV215" s="181"/>
      <c r="NW215" s="181"/>
      <c r="NX215" s="181"/>
      <c r="NY215" s="181"/>
      <c r="NZ215" s="181"/>
      <c r="OA215" s="181"/>
      <c r="OB215" s="181"/>
      <c r="OC215" s="181"/>
      <c r="OD215" s="181"/>
      <c r="OE215" s="181"/>
      <c r="OF215" s="181"/>
      <c r="OG215" s="181"/>
      <c r="OH215" s="181"/>
      <c r="OI215" s="181"/>
      <c r="OJ215" s="181"/>
      <c r="OK215" s="181"/>
      <c r="OL215" s="181"/>
      <c r="OM215" s="181"/>
      <c r="ON215" s="181"/>
      <c r="OO215" s="181"/>
      <c r="OP215" s="181"/>
      <c r="OQ215" s="181"/>
      <c r="OR215" s="181"/>
      <c r="OS215" s="181"/>
      <c r="OT215" s="181"/>
      <c r="OU215" s="181"/>
      <c r="OV215" s="181"/>
      <c r="OW215" s="181"/>
      <c r="OX215" s="181"/>
      <c r="OY215" s="181"/>
      <c r="OZ215" s="181"/>
      <c r="PA215" s="181"/>
      <c r="PB215" s="181"/>
      <c r="PC215" s="181"/>
      <c r="PD215" s="181"/>
      <c r="PE215" s="181"/>
      <c r="PF215" s="181"/>
      <c r="PG215" s="181"/>
      <c r="PH215" s="181"/>
      <c r="PI215" s="181"/>
      <c r="PJ215" s="181"/>
      <c r="PK215" s="181"/>
      <c r="PL215" s="181"/>
      <c r="PM215" s="181"/>
      <c r="PN215" s="181"/>
      <c r="PO215" s="181"/>
      <c r="PP215" s="181"/>
      <c r="PQ215" s="181"/>
      <c r="PR215" s="181"/>
      <c r="PS215" s="181"/>
      <c r="PT215" s="181"/>
      <c r="PU215" s="181"/>
      <c r="PV215" s="181"/>
      <c r="PW215" s="181"/>
      <c r="PX215" s="181"/>
      <c r="PY215" s="181"/>
      <c r="PZ215" s="181"/>
      <c r="QA215" s="181"/>
      <c r="QB215" s="181"/>
      <c r="QC215" s="181"/>
      <c r="QD215" s="181"/>
      <c r="QE215" s="181"/>
      <c r="QF215" s="181"/>
      <c r="QG215" s="181"/>
      <c r="QH215" s="181"/>
      <c r="QI215" s="181"/>
      <c r="QJ215" s="181"/>
      <c r="QK215" s="181"/>
      <c r="QL215" s="181"/>
      <c r="QM215" s="181"/>
      <c r="QN215" s="181"/>
      <c r="QO215" s="181"/>
      <c r="QP215" s="181"/>
      <c r="QQ215" s="181"/>
      <c r="QR215" s="181"/>
      <c r="QS215" s="181"/>
      <c r="QT215" s="181"/>
      <c r="QU215" s="181"/>
      <c r="QV215" s="181"/>
      <c r="QW215" s="181"/>
      <c r="QX215" s="181"/>
      <c r="QY215" s="181"/>
      <c r="QZ215" s="181"/>
      <c r="RA215" s="181"/>
      <c r="RB215" s="181"/>
      <c r="RC215" s="181"/>
      <c r="RD215" s="181"/>
      <c r="RE215" s="181"/>
      <c r="RF215" s="181"/>
      <c r="RG215" s="181"/>
      <c r="RH215" s="181"/>
      <c r="RI215" s="181"/>
      <c r="RJ215" s="181"/>
      <c r="RK215" s="181"/>
      <c r="RL215" s="181"/>
      <c r="RM215" s="181"/>
      <c r="RN215" s="181"/>
      <c r="RO215" s="181"/>
      <c r="RP215" s="181"/>
      <c r="RQ215" s="181"/>
      <c r="RR215" s="181"/>
      <c r="RS215" s="181"/>
      <c r="RT215" s="181"/>
      <c r="RU215" s="181"/>
      <c r="RV215" s="181"/>
      <c r="RW215" s="181"/>
      <c r="RX215" s="181"/>
      <c r="RY215" s="181"/>
      <c r="RZ215" s="181"/>
      <c r="SA215" s="181"/>
      <c r="SB215" s="181"/>
    </row>
    <row r="216" spans="1:496" s="183" customFormat="1" ht="15" customHeight="1" x14ac:dyDescent="0.2">
      <c r="A216" t="s">
        <v>1238</v>
      </c>
      <c r="B216"/>
      <c r="C216"/>
      <c r="D216"/>
      <c r="E216" t="s">
        <v>110</v>
      </c>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1"/>
      <c r="AC216" s="181"/>
      <c r="AD216" s="181"/>
      <c r="AE216" s="181"/>
      <c r="AF216" s="181"/>
      <c r="AG216" s="181"/>
      <c r="AH216" s="181"/>
      <c r="AI216" s="181"/>
      <c r="AJ216" s="181"/>
      <c r="AK216" s="181"/>
      <c r="AL216" s="181"/>
      <c r="AM216" s="181"/>
      <c r="AN216" s="181"/>
      <c r="AO216" s="181"/>
      <c r="AP216" s="181"/>
      <c r="AQ216" s="181"/>
      <c r="AR216" s="181"/>
      <c r="AS216" s="181"/>
      <c r="AT216" s="181"/>
      <c r="AU216" s="181"/>
      <c r="AV216" s="181"/>
      <c r="AW216" s="181"/>
      <c r="AX216" s="181"/>
      <c r="AY216" s="181"/>
      <c r="AZ216" s="181"/>
      <c r="BA216" s="181"/>
      <c r="BB216" s="181"/>
      <c r="BC216" s="181"/>
      <c r="BD216" s="181"/>
      <c r="BE216" s="181"/>
      <c r="BF216" s="181"/>
      <c r="BG216" s="181"/>
      <c r="BH216" s="181"/>
      <c r="BI216" s="181"/>
      <c r="BJ216" s="181"/>
      <c r="BK216" s="181"/>
      <c r="BL216" s="181"/>
      <c r="BM216" s="181"/>
      <c r="BN216" s="181"/>
      <c r="BO216" s="181"/>
      <c r="BP216" s="181"/>
      <c r="BQ216" s="181"/>
      <c r="BR216" s="181"/>
      <c r="BS216" s="181"/>
      <c r="BT216" s="181"/>
      <c r="BU216" s="181"/>
      <c r="BV216" s="181"/>
      <c r="BW216" s="181"/>
      <c r="BX216" s="181"/>
      <c r="BY216" s="181"/>
      <c r="BZ216" s="181"/>
      <c r="CA216" s="181"/>
      <c r="CB216" s="181"/>
      <c r="CC216" s="181"/>
      <c r="CD216" s="181"/>
      <c r="CE216" s="181"/>
      <c r="CF216" s="181"/>
      <c r="CG216" s="181"/>
      <c r="CH216" s="181"/>
      <c r="CI216" s="181"/>
      <c r="CJ216" s="181"/>
      <c r="CK216" s="181"/>
      <c r="CL216" s="181"/>
      <c r="CM216" s="181"/>
      <c r="CN216" s="181"/>
      <c r="CO216" s="181"/>
      <c r="CP216" s="181"/>
      <c r="CQ216" s="181"/>
      <c r="CR216" s="181"/>
      <c r="CS216" s="181"/>
      <c r="CT216" s="181"/>
      <c r="CU216" s="181"/>
      <c r="CV216" s="181"/>
      <c r="CW216" s="181"/>
      <c r="CX216" s="181"/>
      <c r="CY216" s="181"/>
      <c r="CZ216" s="181"/>
      <c r="DA216" s="181"/>
      <c r="DB216" s="181"/>
      <c r="DC216" s="181"/>
      <c r="DD216" s="181"/>
      <c r="DE216" s="181"/>
      <c r="DF216" s="181"/>
      <c r="DG216" s="181"/>
      <c r="DH216" s="181"/>
      <c r="DI216" s="181"/>
      <c r="DJ216" s="181"/>
      <c r="DK216" s="181"/>
      <c r="DL216" s="181"/>
      <c r="DM216" s="181"/>
      <c r="DN216" s="181"/>
      <c r="DO216" s="181"/>
      <c r="DP216" s="181"/>
      <c r="DQ216" s="181"/>
      <c r="DR216" s="181"/>
      <c r="DS216" s="181"/>
      <c r="DT216" s="181"/>
      <c r="DU216" s="181"/>
      <c r="DV216" s="181"/>
      <c r="DW216" s="181"/>
      <c r="DX216" s="181"/>
      <c r="DY216" s="181"/>
      <c r="DZ216" s="181"/>
      <c r="EA216" s="181"/>
      <c r="EB216" s="181"/>
      <c r="EC216" s="181"/>
      <c r="ED216" s="181"/>
      <c r="EE216" s="181"/>
      <c r="EF216" s="181"/>
      <c r="EG216" s="181"/>
      <c r="EH216" s="181"/>
      <c r="EI216" s="181"/>
      <c r="EJ216" s="181"/>
      <c r="EK216" s="181"/>
      <c r="EL216" s="181"/>
      <c r="EM216" s="181"/>
      <c r="EN216" s="181"/>
      <c r="EO216" s="181"/>
      <c r="EP216" s="181"/>
      <c r="EQ216" s="181"/>
      <c r="ER216" s="181"/>
      <c r="ES216" s="181"/>
      <c r="ET216" s="181"/>
      <c r="EU216" s="181"/>
      <c r="EV216" s="181"/>
      <c r="EW216" s="181"/>
      <c r="EX216" s="181"/>
      <c r="EY216" s="181"/>
      <c r="EZ216" s="181"/>
      <c r="FA216" s="181"/>
      <c r="FB216" s="181"/>
      <c r="FC216" s="181"/>
      <c r="FD216" s="181"/>
      <c r="FE216" s="181"/>
      <c r="FF216" s="181"/>
      <c r="FG216" s="181"/>
      <c r="FH216" s="181"/>
      <c r="FI216" s="181"/>
      <c r="FJ216" s="181"/>
      <c r="FK216" s="181"/>
      <c r="FL216" s="181"/>
      <c r="FM216" s="181"/>
      <c r="FN216" s="181"/>
      <c r="FO216" s="181"/>
      <c r="FP216" s="181"/>
      <c r="FQ216" s="181"/>
      <c r="FR216" s="181"/>
      <c r="FS216" s="181"/>
      <c r="FT216" s="181"/>
      <c r="FU216" s="181"/>
      <c r="FV216" s="181"/>
      <c r="FW216" s="181"/>
      <c r="FX216" s="181"/>
      <c r="FY216" s="181"/>
      <c r="FZ216" s="181"/>
      <c r="GA216" s="181"/>
      <c r="GB216" s="181"/>
      <c r="GC216" s="181"/>
      <c r="GD216" s="181"/>
      <c r="GE216" s="181"/>
      <c r="GF216" s="181"/>
      <c r="GG216" s="181"/>
      <c r="GH216" s="181"/>
      <c r="GI216" s="181"/>
      <c r="GJ216" s="181"/>
      <c r="GK216" s="181"/>
      <c r="GL216" s="181"/>
      <c r="GM216" s="181"/>
      <c r="GN216" s="181"/>
      <c r="GO216" s="181"/>
      <c r="GP216" s="181"/>
      <c r="GQ216" s="181"/>
      <c r="GR216" s="181"/>
      <c r="GS216" s="181"/>
      <c r="GT216" s="181"/>
      <c r="GU216" s="181"/>
      <c r="GV216" s="181"/>
      <c r="GW216" s="181"/>
      <c r="GX216" s="181"/>
      <c r="GY216" s="181"/>
      <c r="GZ216" s="181"/>
      <c r="HA216" s="181"/>
      <c r="HB216" s="181"/>
      <c r="HC216" s="181"/>
      <c r="HD216" s="181"/>
      <c r="HE216" s="181"/>
      <c r="HF216" s="181"/>
      <c r="HG216" s="181"/>
      <c r="HH216" s="181"/>
      <c r="HI216" s="181"/>
      <c r="HJ216" s="181"/>
      <c r="HK216" s="181"/>
      <c r="HL216" s="181"/>
      <c r="HM216" s="181"/>
      <c r="HN216" s="181"/>
      <c r="HO216" s="181"/>
      <c r="HP216" s="181"/>
      <c r="HQ216" s="181"/>
      <c r="HR216" s="181"/>
      <c r="HS216" s="181"/>
      <c r="HT216" s="181"/>
      <c r="HU216" s="181"/>
      <c r="HV216" s="181"/>
      <c r="HW216" s="181"/>
      <c r="HX216" s="181"/>
      <c r="HY216" s="181"/>
      <c r="HZ216" s="181"/>
      <c r="IA216" s="181"/>
      <c r="IB216" s="181"/>
      <c r="IC216" s="181"/>
      <c r="ID216" s="181"/>
      <c r="IE216" s="181"/>
      <c r="IF216" s="181"/>
      <c r="IG216" s="181"/>
      <c r="IH216" s="181"/>
      <c r="II216" s="181"/>
      <c r="IJ216" s="181"/>
      <c r="IK216" s="181"/>
      <c r="IL216" s="181"/>
      <c r="IM216" s="181"/>
      <c r="IN216" s="181"/>
      <c r="IO216" s="181"/>
      <c r="IP216" s="181"/>
      <c r="IQ216" s="181"/>
      <c r="IR216" s="181"/>
      <c r="IS216" s="181"/>
      <c r="IT216" s="181"/>
      <c r="IU216" s="181"/>
      <c r="IV216" s="181"/>
      <c r="IW216" s="181"/>
      <c r="IX216" s="181"/>
      <c r="IY216" s="181"/>
      <c r="IZ216" s="181"/>
      <c r="JA216" s="181"/>
      <c r="JB216" s="181"/>
      <c r="JC216" s="181"/>
      <c r="JD216" s="181"/>
      <c r="JE216" s="181"/>
      <c r="JF216" s="181"/>
      <c r="JG216" s="181"/>
      <c r="JH216" s="181"/>
      <c r="JI216" s="181"/>
      <c r="JJ216" s="181"/>
      <c r="JK216" s="181"/>
      <c r="JL216" s="181"/>
      <c r="JM216" s="181"/>
      <c r="JN216" s="181"/>
      <c r="JO216" s="181"/>
      <c r="JP216" s="181"/>
      <c r="JQ216" s="181"/>
      <c r="JR216" s="181"/>
      <c r="JS216" s="181"/>
      <c r="JT216" s="181"/>
      <c r="JU216" s="181"/>
      <c r="JV216" s="181"/>
      <c r="JW216" s="181"/>
      <c r="JX216" s="181"/>
      <c r="JY216" s="181"/>
      <c r="JZ216" s="181"/>
      <c r="KA216" s="181"/>
      <c r="KB216" s="181"/>
      <c r="KC216" s="181"/>
      <c r="KD216" s="181"/>
      <c r="KE216" s="181"/>
      <c r="KF216" s="181"/>
      <c r="KG216" s="181"/>
      <c r="KH216" s="181"/>
      <c r="KI216" s="181"/>
      <c r="KJ216" s="181"/>
      <c r="KK216" s="181"/>
      <c r="KL216" s="181"/>
      <c r="KM216" s="181"/>
      <c r="KN216" s="181"/>
      <c r="KO216" s="181"/>
      <c r="KP216" s="181"/>
      <c r="KQ216" s="181"/>
      <c r="KR216" s="181"/>
      <c r="KS216" s="181"/>
      <c r="KT216" s="181"/>
      <c r="KU216" s="181"/>
      <c r="KV216" s="181"/>
      <c r="KW216" s="181"/>
      <c r="KX216" s="181"/>
      <c r="KY216" s="181"/>
      <c r="KZ216" s="181"/>
      <c r="LA216" s="181"/>
      <c r="LB216" s="181"/>
      <c r="LC216" s="181"/>
      <c r="LD216" s="181"/>
      <c r="LE216" s="181"/>
      <c r="LF216" s="181"/>
      <c r="LG216" s="181"/>
      <c r="LH216" s="181"/>
      <c r="LI216" s="181"/>
      <c r="LJ216" s="181"/>
      <c r="LK216" s="181"/>
      <c r="LL216" s="181"/>
      <c r="LM216" s="181"/>
      <c r="LN216" s="181"/>
      <c r="LO216" s="181"/>
      <c r="LP216" s="181"/>
      <c r="LQ216" s="181"/>
      <c r="LR216" s="181"/>
      <c r="LS216" s="181"/>
      <c r="LT216" s="181"/>
      <c r="LU216" s="181"/>
      <c r="LV216" s="181"/>
      <c r="LW216" s="181"/>
      <c r="LX216" s="181"/>
      <c r="LY216" s="181"/>
      <c r="LZ216" s="181"/>
      <c r="MA216" s="181"/>
      <c r="MB216" s="181"/>
      <c r="MC216" s="181"/>
      <c r="MD216" s="181"/>
      <c r="ME216" s="181"/>
      <c r="MF216" s="181"/>
      <c r="MG216" s="181"/>
      <c r="MH216" s="181"/>
      <c r="MI216" s="181"/>
      <c r="MJ216" s="181"/>
      <c r="MK216" s="181"/>
      <c r="ML216" s="181"/>
      <c r="MM216" s="181"/>
      <c r="MN216" s="181"/>
      <c r="MO216" s="181"/>
      <c r="MP216" s="181"/>
      <c r="MQ216" s="181"/>
      <c r="MR216" s="181"/>
      <c r="MS216" s="181"/>
      <c r="MT216" s="181"/>
      <c r="MU216" s="181"/>
      <c r="MV216" s="181"/>
      <c r="MW216" s="181"/>
      <c r="MX216" s="181"/>
      <c r="MY216" s="181"/>
      <c r="MZ216" s="181"/>
      <c r="NA216" s="181"/>
      <c r="NB216" s="181"/>
      <c r="NC216" s="181"/>
      <c r="ND216" s="181"/>
      <c r="NE216" s="181"/>
      <c r="NF216" s="181"/>
      <c r="NG216" s="181"/>
      <c r="NH216" s="181"/>
      <c r="NI216" s="181"/>
      <c r="NJ216" s="181"/>
      <c r="NK216" s="181"/>
      <c r="NL216" s="181"/>
      <c r="NM216" s="181"/>
      <c r="NN216" s="181"/>
      <c r="NO216" s="181"/>
      <c r="NP216" s="181"/>
      <c r="NQ216" s="181"/>
      <c r="NR216" s="181"/>
      <c r="NS216" s="181"/>
      <c r="NT216" s="181"/>
      <c r="NU216" s="181"/>
      <c r="NV216" s="181"/>
      <c r="NW216" s="181"/>
      <c r="NX216" s="181"/>
      <c r="NY216" s="181"/>
      <c r="NZ216" s="181"/>
      <c r="OA216" s="181"/>
      <c r="OB216" s="181"/>
      <c r="OC216" s="181"/>
      <c r="OD216" s="181"/>
      <c r="OE216" s="181"/>
      <c r="OF216" s="181"/>
      <c r="OG216" s="181"/>
      <c r="OH216" s="181"/>
      <c r="OI216" s="181"/>
      <c r="OJ216" s="181"/>
      <c r="OK216" s="181"/>
      <c r="OL216" s="181"/>
      <c r="OM216" s="181"/>
      <c r="ON216" s="181"/>
      <c r="OO216" s="181"/>
      <c r="OP216" s="181"/>
      <c r="OQ216" s="181"/>
      <c r="OR216" s="181"/>
      <c r="OS216" s="181"/>
      <c r="OT216" s="181"/>
      <c r="OU216" s="181"/>
      <c r="OV216" s="181"/>
      <c r="OW216" s="181"/>
      <c r="OX216" s="181"/>
      <c r="OY216" s="181"/>
      <c r="OZ216" s="181"/>
      <c r="PA216" s="181"/>
      <c r="PB216" s="181"/>
      <c r="PC216" s="181"/>
      <c r="PD216" s="181"/>
      <c r="PE216" s="181"/>
      <c r="PF216" s="181"/>
      <c r="PG216" s="181"/>
      <c r="PH216" s="181"/>
      <c r="PI216" s="181"/>
      <c r="PJ216" s="181"/>
      <c r="PK216" s="181"/>
      <c r="PL216" s="181"/>
      <c r="PM216" s="181"/>
      <c r="PN216" s="181"/>
      <c r="PO216" s="181"/>
      <c r="PP216" s="181"/>
      <c r="PQ216" s="181"/>
      <c r="PR216" s="181"/>
      <c r="PS216" s="181"/>
      <c r="PT216" s="181"/>
      <c r="PU216" s="181"/>
      <c r="PV216" s="181"/>
      <c r="PW216" s="181"/>
      <c r="PX216" s="181"/>
      <c r="PY216" s="181"/>
      <c r="PZ216" s="181"/>
      <c r="QA216" s="181"/>
      <c r="QB216" s="181"/>
      <c r="QC216" s="181"/>
      <c r="QD216" s="181"/>
      <c r="QE216" s="181"/>
      <c r="QF216" s="181"/>
      <c r="QG216" s="181"/>
      <c r="QH216" s="181"/>
      <c r="QI216" s="181"/>
      <c r="QJ216" s="181"/>
      <c r="QK216" s="181"/>
      <c r="QL216" s="181"/>
      <c r="QM216" s="181"/>
      <c r="QN216" s="181"/>
      <c r="QO216" s="181"/>
      <c r="QP216" s="181"/>
      <c r="QQ216" s="181"/>
      <c r="QR216" s="181"/>
      <c r="QS216" s="181"/>
      <c r="QT216" s="181"/>
      <c r="QU216" s="181"/>
      <c r="QV216" s="181"/>
      <c r="QW216" s="181"/>
      <c r="QX216" s="181"/>
      <c r="QY216" s="181"/>
      <c r="QZ216" s="181"/>
      <c r="RA216" s="181"/>
      <c r="RB216" s="181"/>
      <c r="RC216" s="181"/>
      <c r="RD216" s="181"/>
      <c r="RE216" s="181"/>
      <c r="RF216" s="181"/>
      <c r="RG216" s="181"/>
      <c r="RH216" s="181"/>
      <c r="RI216" s="181"/>
      <c r="RJ216" s="181"/>
      <c r="RK216" s="181"/>
      <c r="RL216" s="181"/>
      <c r="RM216" s="181"/>
      <c r="RN216" s="181"/>
      <c r="RO216" s="181"/>
      <c r="RP216" s="181"/>
      <c r="RQ216" s="181"/>
      <c r="RR216" s="181"/>
      <c r="RS216" s="181"/>
      <c r="RT216" s="181"/>
      <c r="RU216" s="181"/>
      <c r="RV216" s="181"/>
      <c r="RW216" s="181"/>
      <c r="RX216" s="181"/>
      <c r="RY216" s="181"/>
      <c r="RZ216" s="181"/>
      <c r="SA216" s="181"/>
      <c r="SB216" s="181"/>
    </row>
    <row r="217" spans="1:496" ht="15" customHeight="1" x14ac:dyDescent="0.2">
      <c r="A217" t="s">
        <v>1118</v>
      </c>
      <c r="B217"/>
      <c r="C217"/>
      <c r="D217"/>
      <c r="E217" t="s">
        <v>60</v>
      </c>
    </row>
    <row r="218" spans="1:496" ht="15" customHeight="1" x14ac:dyDescent="0.2">
      <c r="A218" t="s">
        <v>1103</v>
      </c>
      <c r="B218"/>
      <c r="C218"/>
      <c r="D218"/>
      <c r="E218" t="s">
        <v>157</v>
      </c>
    </row>
    <row r="219" spans="1:496" ht="15" customHeight="1" x14ac:dyDescent="0.2">
      <c r="A219" t="s">
        <v>1760</v>
      </c>
      <c r="B219"/>
      <c r="C219"/>
      <c r="D219"/>
      <c r="E219" t="s">
        <v>210</v>
      </c>
    </row>
    <row r="220" spans="1:496" ht="15" customHeight="1" x14ac:dyDescent="0.2">
      <c r="A220" t="s">
        <v>1495</v>
      </c>
      <c r="B220"/>
      <c r="C220"/>
      <c r="D220"/>
      <c r="E220" t="s">
        <v>226</v>
      </c>
    </row>
    <row r="221" spans="1:496" ht="15" customHeight="1" x14ac:dyDescent="0.2">
      <c r="A221" t="s">
        <v>1761</v>
      </c>
      <c r="B221"/>
      <c r="C221"/>
      <c r="D221"/>
      <c r="E221" t="s">
        <v>441</v>
      </c>
    </row>
    <row r="222" spans="1:496" ht="15" customHeight="1" x14ac:dyDescent="0.2">
      <c r="A222" t="s">
        <v>1762</v>
      </c>
      <c r="B222"/>
      <c r="C222"/>
      <c r="D222"/>
      <c r="E222" t="s">
        <v>443</v>
      </c>
    </row>
    <row r="223" spans="1:496" ht="15" customHeight="1" x14ac:dyDescent="0.2">
      <c r="A223" t="s">
        <v>1428</v>
      </c>
      <c r="B223"/>
      <c r="C223"/>
      <c r="D223"/>
      <c r="E223" t="s">
        <v>440</v>
      </c>
    </row>
    <row r="224" spans="1:496" ht="15" customHeight="1" x14ac:dyDescent="0.2">
      <c r="A224" t="s">
        <v>1230</v>
      </c>
      <c r="B224"/>
      <c r="C224"/>
      <c r="D224"/>
      <c r="E224" t="s">
        <v>442</v>
      </c>
    </row>
    <row r="225" spans="1:5" ht="15" customHeight="1" x14ac:dyDescent="0.2">
      <c r="A225" t="s">
        <v>1566</v>
      </c>
      <c r="B225"/>
      <c r="C225"/>
      <c r="D225"/>
      <c r="E225" t="s">
        <v>444</v>
      </c>
    </row>
    <row r="226" spans="1:5" ht="15" customHeight="1" x14ac:dyDescent="0.2">
      <c r="A226" t="s">
        <v>1288</v>
      </c>
      <c r="B226"/>
      <c r="C226"/>
      <c r="D226"/>
      <c r="E226" t="s">
        <v>407</v>
      </c>
    </row>
    <row r="227" spans="1:5" ht="15" customHeight="1" x14ac:dyDescent="0.2">
      <c r="A227" t="s">
        <v>1227</v>
      </c>
      <c r="B227"/>
      <c r="C227"/>
      <c r="D227"/>
      <c r="E227" t="s">
        <v>410</v>
      </c>
    </row>
    <row r="228" spans="1:5" ht="15" customHeight="1" x14ac:dyDescent="0.2">
      <c r="A228" t="s">
        <v>1763</v>
      </c>
      <c r="B228"/>
      <c r="C228"/>
      <c r="D228"/>
      <c r="E228" t="s">
        <v>1764</v>
      </c>
    </row>
    <row r="229" spans="1:5" ht="15" customHeight="1" x14ac:dyDescent="0.2">
      <c r="A229" t="s">
        <v>1765</v>
      </c>
      <c r="B229"/>
      <c r="C229"/>
      <c r="D229"/>
      <c r="E229" t="s">
        <v>1766</v>
      </c>
    </row>
    <row r="230" spans="1:5" ht="15" customHeight="1" x14ac:dyDescent="0.2">
      <c r="A230" t="s">
        <v>1767</v>
      </c>
      <c r="B230"/>
      <c r="C230"/>
      <c r="D230"/>
      <c r="E230" t="s">
        <v>1768</v>
      </c>
    </row>
    <row r="231" spans="1:5" ht="15" customHeight="1" x14ac:dyDescent="0.2">
      <c r="A231" t="s">
        <v>1769</v>
      </c>
      <c r="B231"/>
      <c r="C231"/>
      <c r="D231"/>
      <c r="E231" t="s">
        <v>412</v>
      </c>
    </row>
    <row r="232" spans="1:5" ht="15" customHeight="1" x14ac:dyDescent="0.2">
      <c r="A232" t="s">
        <v>1124</v>
      </c>
      <c r="B232"/>
      <c r="C232"/>
      <c r="D232"/>
      <c r="E232" t="s">
        <v>405</v>
      </c>
    </row>
    <row r="233" spans="1:5" ht="15" customHeight="1" x14ac:dyDescent="0.2">
      <c r="A233" t="s">
        <v>1770</v>
      </c>
      <c r="B233"/>
      <c r="C233"/>
      <c r="D233"/>
      <c r="E233" t="s">
        <v>404</v>
      </c>
    </row>
    <row r="234" spans="1:5" ht="15" customHeight="1" x14ac:dyDescent="0.2">
      <c r="A234" t="s">
        <v>1771</v>
      </c>
      <c r="B234"/>
      <c r="C234"/>
      <c r="D234"/>
      <c r="E234" t="s">
        <v>403</v>
      </c>
    </row>
    <row r="235" spans="1:5" ht="15" customHeight="1" x14ac:dyDescent="0.2">
      <c r="A235" t="s">
        <v>1527</v>
      </c>
      <c r="B235"/>
      <c r="C235"/>
      <c r="D235"/>
      <c r="E235" t="s">
        <v>1772</v>
      </c>
    </row>
    <row r="236" spans="1:5" ht="15" customHeight="1" x14ac:dyDescent="0.2">
      <c r="A236" t="s">
        <v>1773</v>
      </c>
      <c r="B236"/>
      <c r="C236"/>
      <c r="D236"/>
      <c r="E236" t="s">
        <v>1774</v>
      </c>
    </row>
    <row r="237" spans="1:5" ht="15" customHeight="1" x14ac:dyDescent="0.2">
      <c r="A237" t="s">
        <v>1775</v>
      </c>
      <c r="B237"/>
      <c r="C237"/>
      <c r="D237"/>
      <c r="E237" t="s">
        <v>406</v>
      </c>
    </row>
    <row r="238" spans="1:5" ht="15" customHeight="1" x14ac:dyDescent="0.2">
      <c r="A238" t="s">
        <v>1776</v>
      </c>
      <c r="B238"/>
      <c r="C238"/>
      <c r="D238"/>
      <c r="E238" t="s">
        <v>1777</v>
      </c>
    </row>
    <row r="239" spans="1:5" ht="15" customHeight="1" x14ac:dyDescent="0.2">
      <c r="A239" t="s">
        <v>1778</v>
      </c>
      <c r="B239"/>
      <c r="C239"/>
      <c r="D239"/>
      <c r="E239" t="s">
        <v>411</v>
      </c>
    </row>
    <row r="240" spans="1:5" ht="15" customHeight="1" x14ac:dyDescent="0.2">
      <c r="A240" t="s">
        <v>1779</v>
      </c>
      <c r="B240"/>
      <c r="C240"/>
      <c r="D240"/>
      <c r="E240" t="s">
        <v>1780</v>
      </c>
    </row>
    <row r="241" spans="1:5" ht="15" customHeight="1" x14ac:dyDescent="0.2">
      <c r="A241" t="s">
        <v>1443</v>
      </c>
      <c r="B241"/>
      <c r="C241"/>
      <c r="D241"/>
      <c r="E241" t="s">
        <v>408</v>
      </c>
    </row>
    <row r="242" spans="1:5" ht="15" customHeight="1" x14ac:dyDescent="0.2">
      <c r="A242" t="s">
        <v>1781</v>
      </c>
      <c r="B242"/>
      <c r="C242"/>
      <c r="D242"/>
      <c r="E242" t="s">
        <v>409</v>
      </c>
    </row>
    <row r="243" spans="1:5" ht="15" customHeight="1" x14ac:dyDescent="0.2">
      <c r="A243" t="s">
        <v>1782</v>
      </c>
      <c r="B243"/>
      <c r="C243"/>
      <c r="D243"/>
      <c r="E243" t="s">
        <v>402</v>
      </c>
    </row>
    <row r="244" spans="1:5" ht="15" customHeight="1" x14ac:dyDescent="0.2">
      <c r="A244" t="s">
        <v>1783</v>
      </c>
      <c r="B244"/>
      <c r="C244"/>
      <c r="D244"/>
      <c r="E244" t="s">
        <v>380</v>
      </c>
    </row>
    <row r="245" spans="1:5" ht="15" customHeight="1" x14ac:dyDescent="0.2">
      <c r="A245" t="s">
        <v>1784</v>
      </c>
      <c r="B245"/>
      <c r="C245"/>
      <c r="D245"/>
      <c r="E245" t="s">
        <v>349</v>
      </c>
    </row>
    <row r="246" spans="1:5" ht="15" customHeight="1" x14ac:dyDescent="0.2">
      <c r="A246" t="s">
        <v>1383</v>
      </c>
      <c r="B246"/>
      <c r="C246"/>
      <c r="D246"/>
      <c r="E246" t="s">
        <v>401</v>
      </c>
    </row>
    <row r="247" spans="1:5" ht="15" customHeight="1" x14ac:dyDescent="0.2">
      <c r="A247" t="s">
        <v>1392</v>
      </c>
      <c r="B247"/>
      <c r="C247"/>
      <c r="D247"/>
      <c r="E247" t="s">
        <v>314</v>
      </c>
    </row>
    <row r="248" spans="1:5" ht="15" customHeight="1" x14ac:dyDescent="0.2">
      <c r="A248" t="s">
        <v>1785</v>
      </c>
      <c r="B248"/>
      <c r="C248"/>
      <c r="D248"/>
      <c r="E248" t="s">
        <v>381</v>
      </c>
    </row>
    <row r="249" spans="1:5" ht="15" customHeight="1" x14ac:dyDescent="0.2">
      <c r="A249" t="s">
        <v>1786</v>
      </c>
      <c r="B249"/>
      <c r="C249"/>
      <c r="D249"/>
      <c r="E249" t="s">
        <v>1787</v>
      </c>
    </row>
    <row r="250" spans="1:5" ht="15" customHeight="1" x14ac:dyDescent="0.2">
      <c r="A250" t="s">
        <v>1380</v>
      </c>
      <c r="B250"/>
      <c r="C250"/>
      <c r="D250"/>
      <c r="E250" t="s">
        <v>313</v>
      </c>
    </row>
    <row r="251" spans="1:5" ht="15" customHeight="1" x14ac:dyDescent="0.2">
      <c r="A251" t="s">
        <v>1788</v>
      </c>
      <c r="B251"/>
      <c r="C251"/>
      <c r="D251"/>
      <c r="E251" t="s">
        <v>343</v>
      </c>
    </row>
    <row r="252" spans="1:5" ht="15" customHeight="1" x14ac:dyDescent="0.2">
      <c r="A252" t="s">
        <v>1789</v>
      </c>
      <c r="B252"/>
      <c r="C252"/>
      <c r="D252"/>
      <c r="E252" t="s">
        <v>1790</v>
      </c>
    </row>
    <row r="253" spans="1:5" ht="15" customHeight="1" x14ac:dyDescent="0.2">
      <c r="A253" t="s">
        <v>1791</v>
      </c>
      <c r="B253"/>
      <c r="C253"/>
      <c r="D253"/>
      <c r="E253" t="s">
        <v>434</v>
      </c>
    </row>
    <row r="254" spans="1:5" ht="15" customHeight="1" x14ac:dyDescent="0.2">
      <c r="A254" t="s">
        <v>1372</v>
      </c>
      <c r="B254"/>
      <c r="C254"/>
      <c r="D254"/>
      <c r="E254" t="s">
        <v>366</v>
      </c>
    </row>
    <row r="255" spans="1:5" ht="15" customHeight="1" x14ac:dyDescent="0.2">
      <c r="A255" t="s">
        <v>1116</v>
      </c>
      <c r="B255"/>
      <c r="C255"/>
      <c r="D255"/>
      <c r="E255" t="s">
        <v>367</v>
      </c>
    </row>
    <row r="256" spans="1:5" ht="15" customHeight="1" x14ac:dyDescent="0.2">
      <c r="A256" t="s">
        <v>1792</v>
      </c>
      <c r="B256"/>
      <c r="C256"/>
      <c r="D256"/>
      <c r="E256" t="s">
        <v>368</v>
      </c>
    </row>
    <row r="257" spans="1:496" ht="15" customHeight="1" x14ac:dyDescent="0.2">
      <c r="A257" t="s">
        <v>1197</v>
      </c>
      <c r="B257"/>
      <c r="C257"/>
      <c r="D257"/>
      <c r="E257" t="s">
        <v>365</v>
      </c>
    </row>
    <row r="258" spans="1:496" s="183" customFormat="1" ht="15" customHeight="1" x14ac:dyDescent="0.2">
      <c r="A258" t="s">
        <v>1793</v>
      </c>
      <c r="B258"/>
      <c r="C258"/>
      <c r="D258"/>
      <c r="E258" t="s">
        <v>1794</v>
      </c>
      <c r="F258" s="181"/>
      <c r="G258" s="181"/>
      <c r="H258" s="181"/>
      <c r="I258" s="181"/>
      <c r="J258" s="181"/>
      <c r="K258" s="181"/>
      <c r="L258" s="181"/>
      <c r="M258" s="181"/>
      <c r="N258" s="181"/>
      <c r="O258" s="181"/>
      <c r="P258" s="181"/>
      <c r="Q258" s="181"/>
      <c r="R258" s="181"/>
      <c r="S258" s="181"/>
      <c r="T258" s="181"/>
      <c r="U258" s="181"/>
      <c r="V258" s="181"/>
      <c r="W258" s="181"/>
      <c r="X258" s="181"/>
      <c r="Y258" s="181"/>
      <c r="Z258" s="181"/>
      <c r="AA258" s="181"/>
      <c r="AB258" s="181"/>
      <c r="AC258" s="181"/>
      <c r="AD258" s="181"/>
      <c r="AE258" s="181"/>
      <c r="AF258" s="181"/>
      <c r="AG258" s="181"/>
      <c r="AH258" s="181"/>
      <c r="AI258" s="181"/>
      <c r="AJ258" s="181"/>
      <c r="AK258" s="181"/>
      <c r="AL258" s="181"/>
      <c r="AM258" s="181"/>
      <c r="AN258" s="181"/>
      <c r="AO258" s="181"/>
      <c r="AP258" s="181"/>
      <c r="AQ258" s="181"/>
      <c r="AR258" s="181"/>
      <c r="AS258" s="181"/>
      <c r="AT258" s="181"/>
      <c r="AU258" s="181"/>
      <c r="AV258" s="181"/>
      <c r="AW258" s="181"/>
      <c r="AX258" s="181"/>
      <c r="AY258" s="181"/>
      <c r="AZ258" s="181"/>
      <c r="BA258" s="181"/>
      <c r="BB258" s="181"/>
      <c r="BC258" s="181"/>
      <c r="BD258" s="181"/>
      <c r="BE258" s="181"/>
      <c r="BF258" s="181"/>
      <c r="BG258" s="181"/>
      <c r="BH258" s="181"/>
      <c r="BI258" s="181"/>
      <c r="BJ258" s="181"/>
      <c r="BK258" s="181"/>
      <c r="BL258" s="181"/>
      <c r="BM258" s="181"/>
      <c r="BN258" s="181"/>
      <c r="BO258" s="181"/>
      <c r="BP258" s="181"/>
      <c r="BQ258" s="181"/>
      <c r="BR258" s="181"/>
      <c r="BS258" s="181"/>
      <c r="BT258" s="181"/>
      <c r="BU258" s="181"/>
      <c r="BV258" s="181"/>
      <c r="BW258" s="181"/>
      <c r="BX258" s="181"/>
      <c r="BY258" s="181"/>
      <c r="BZ258" s="181"/>
      <c r="CA258" s="181"/>
      <c r="CB258" s="181"/>
      <c r="CC258" s="181"/>
      <c r="CD258" s="181"/>
      <c r="CE258" s="181"/>
      <c r="CF258" s="181"/>
      <c r="CG258" s="181"/>
      <c r="CH258" s="181"/>
      <c r="CI258" s="181"/>
      <c r="CJ258" s="181"/>
      <c r="CK258" s="181"/>
      <c r="CL258" s="181"/>
      <c r="CM258" s="181"/>
      <c r="CN258" s="181"/>
      <c r="CO258" s="181"/>
      <c r="CP258" s="181"/>
      <c r="CQ258" s="181"/>
      <c r="CR258" s="181"/>
      <c r="CS258" s="181"/>
      <c r="CT258" s="181"/>
      <c r="CU258" s="181"/>
      <c r="CV258" s="181"/>
      <c r="CW258" s="181"/>
      <c r="CX258" s="181"/>
      <c r="CY258" s="181"/>
      <c r="CZ258" s="181"/>
      <c r="DA258" s="181"/>
      <c r="DB258" s="181"/>
      <c r="DC258" s="181"/>
      <c r="DD258" s="181"/>
      <c r="DE258" s="181"/>
      <c r="DF258" s="181"/>
      <c r="DG258" s="181"/>
      <c r="DH258" s="181"/>
      <c r="DI258" s="181"/>
      <c r="DJ258" s="181"/>
      <c r="DK258" s="181"/>
      <c r="DL258" s="181"/>
      <c r="DM258" s="181"/>
      <c r="DN258" s="181"/>
      <c r="DO258" s="181"/>
      <c r="DP258" s="181"/>
      <c r="DQ258" s="181"/>
      <c r="DR258" s="181"/>
      <c r="DS258" s="181"/>
      <c r="DT258" s="181"/>
      <c r="DU258" s="181"/>
      <c r="DV258" s="181"/>
      <c r="DW258" s="181"/>
      <c r="DX258" s="181"/>
      <c r="DY258" s="181"/>
      <c r="DZ258" s="181"/>
      <c r="EA258" s="181"/>
      <c r="EB258" s="181"/>
      <c r="EC258" s="181"/>
      <c r="ED258" s="181"/>
      <c r="EE258" s="181"/>
      <c r="EF258" s="181"/>
      <c r="EG258" s="181"/>
      <c r="EH258" s="181"/>
      <c r="EI258" s="181"/>
      <c r="EJ258" s="181"/>
      <c r="EK258" s="181"/>
      <c r="EL258" s="181"/>
      <c r="EM258" s="181"/>
      <c r="EN258" s="181"/>
      <c r="EO258" s="181"/>
      <c r="EP258" s="181"/>
      <c r="EQ258" s="181"/>
      <c r="ER258" s="181"/>
      <c r="ES258" s="181"/>
      <c r="ET258" s="181"/>
      <c r="EU258" s="181"/>
      <c r="EV258" s="181"/>
      <c r="EW258" s="181"/>
      <c r="EX258" s="181"/>
      <c r="EY258" s="181"/>
      <c r="EZ258" s="181"/>
      <c r="FA258" s="181"/>
      <c r="FB258" s="181"/>
      <c r="FC258" s="181"/>
      <c r="FD258" s="181"/>
      <c r="FE258" s="181"/>
      <c r="FF258" s="181"/>
      <c r="FG258" s="181"/>
      <c r="FH258" s="181"/>
      <c r="FI258" s="181"/>
      <c r="FJ258" s="181"/>
      <c r="FK258" s="181"/>
      <c r="FL258" s="181"/>
      <c r="FM258" s="181"/>
      <c r="FN258" s="181"/>
      <c r="FO258" s="181"/>
      <c r="FP258" s="181"/>
      <c r="FQ258" s="181"/>
      <c r="FR258" s="181"/>
      <c r="FS258" s="181"/>
      <c r="FT258" s="181"/>
      <c r="FU258" s="181"/>
      <c r="FV258" s="181"/>
      <c r="FW258" s="181"/>
      <c r="FX258" s="181"/>
      <c r="FY258" s="181"/>
      <c r="FZ258" s="181"/>
      <c r="GA258" s="181"/>
      <c r="GB258" s="181"/>
      <c r="GC258" s="181"/>
      <c r="GD258" s="181"/>
      <c r="GE258" s="181"/>
      <c r="GF258" s="181"/>
      <c r="GG258" s="181"/>
      <c r="GH258" s="181"/>
      <c r="GI258" s="181"/>
      <c r="GJ258" s="181"/>
      <c r="GK258" s="181"/>
      <c r="GL258" s="181"/>
      <c r="GM258" s="181"/>
      <c r="GN258" s="181"/>
      <c r="GO258" s="181"/>
      <c r="GP258" s="181"/>
      <c r="GQ258" s="181"/>
      <c r="GR258" s="181"/>
      <c r="GS258" s="181"/>
      <c r="GT258" s="181"/>
      <c r="GU258" s="181"/>
      <c r="GV258" s="181"/>
      <c r="GW258" s="181"/>
      <c r="GX258" s="181"/>
      <c r="GY258" s="181"/>
      <c r="GZ258" s="181"/>
      <c r="HA258" s="181"/>
      <c r="HB258" s="181"/>
      <c r="HC258" s="181"/>
      <c r="HD258" s="181"/>
      <c r="HE258" s="181"/>
      <c r="HF258" s="181"/>
      <c r="HG258" s="181"/>
      <c r="HH258" s="181"/>
      <c r="HI258" s="181"/>
      <c r="HJ258" s="181"/>
      <c r="HK258" s="181"/>
      <c r="HL258" s="181"/>
      <c r="HM258" s="181"/>
      <c r="HN258" s="181"/>
      <c r="HO258" s="181"/>
      <c r="HP258" s="181"/>
      <c r="HQ258" s="181"/>
      <c r="HR258" s="181"/>
      <c r="HS258" s="181"/>
      <c r="HT258" s="181"/>
      <c r="HU258" s="181"/>
      <c r="HV258" s="181"/>
      <c r="HW258" s="181"/>
      <c r="HX258" s="181"/>
      <c r="HY258" s="181"/>
      <c r="HZ258" s="181"/>
      <c r="IA258" s="181"/>
      <c r="IB258" s="181"/>
      <c r="IC258" s="181"/>
      <c r="ID258" s="181"/>
      <c r="IE258" s="181"/>
      <c r="IF258" s="181"/>
      <c r="IG258" s="181"/>
      <c r="IH258" s="181"/>
      <c r="II258" s="181"/>
      <c r="IJ258" s="181"/>
      <c r="IK258" s="181"/>
      <c r="IL258" s="181"/>
      <c r="IM258" s="181"/>
      <c r="IN258" s="181"/>
      <c r="IO258" s="181"/>
      <c r="IP258" s="181"/>
      <c r="IQ258" s="181"/>
      <c r="IR258" s="181"/>
      <c r="IS258" s="181"/>
      <c r="IT258" s="181"/>
      <c r="IU258" s="181"/>
      <c r="IV258" s="181"/>
      <c r="IW258" s="181"/>
      <c r="IX258" s="181"/>
      <c r="IY258" s="181"/>
      <c r="IZ258" s="181"/>
      <c r="JA258" s="181"/>
      <c r="JB258" s="181"/>
      <c r="JC258" s="181"/>
      <c r="JD258" s="181"/>
      <c r="JE258" s="181"/>
      <c r="JF258" s="181"/>
      <c r="JG258" s="181"/>
      <c r="JH258" s="181"/>
      <c r="JI258" s="181"/>
      <c r="JJ258" s="181"/>
      <c r="JK258" s="181"/>
      <c r="JL258" s="181"/>
      <c r="JM258" s="181"/>
      <c r="JN258" s="181"/>
      <c r="JO258" s="181"/>
      <c r="JP258" s="181"/>
      <c r="JQ258" s="181"/>
      <c r="JR258" s="181"/>
      <c r="JS258" s="181"/>
      <c r="JT258" s="181"/>
      <c r="JU258" s="181"/>
      <c r="JV258" s="181"/>
      <c r="JW258" s="181"/>
      <c r="JX258" s="181"/>
      <c r="JY258" s="181"/>
      <c r="JZ258" s="181"/>
      <c r="KA258" s="181"/>
      <c r="KB258" s="181"/>
      <c r="KC258" s="181"/>
      <c r="KD258" s="181"/>
      <c r="KE258" s="181"/>
      <c r="KF258" s="181"/>
      <c r="KG258" s="181"/>
      <c r="KH258" s="181"/>
      <c r="KI258" s="181"/>
      <c r="KJ258" s="181"/>
      <c r="KK258" s="181"/>
      <c r="KL258" s="181"/>
      <c r="KM258" s="181"/>
      <c r="KN258" s="181"/>
      <c r="KO258" s="181"/>
      <c r="KP258" s="181"/>
      <c r="KQ258" s="181"/>
      <c r="KR258" s="181"/>
      <c r="KS258" s="181"/>
      <c r="KT258" s="181"/>
      <c r="KU258" s="181"/>
      <c r="KV258" s="181"/>
      <c r="KW258" s="181"/>
      <c r="KX258" s="181"/>
      <c r="KY258" s="181"/>
      <c r="KZ258" s="181"/>
      <c r="LA258" s="181"/>
      <c r="LB258" s="181"/>
      <c r="LC258" s="181"/>
      <c r="LD258" s="181"/>
      <c r="LE258" s="181"/>
      <c r="LF258" s="181"/>
      <c r="LG258" s="181"/>
      <c r="LH258" s="181"/>
      <c r="LI258" s="181"/>
      <c r="LJ258" s="181"/>
      <c r="LK258" s="181"/>
      <c r="LL258" s="181"/>
      <c r="LM258" s="181"/>
      <c r="LN258" s="181"/>
      <c r="LO258" s="181"/>
      <c r="LP258" s="181"/>
      <c r="LQ258" s="181"/>
      <c r="LR258" s="181"/>
      <c r="LS258" s="181"/>
      <c r="LT258" s="181"/>
      <c r="LU258" s="181"/>
      <c r="LV258" s="181"/>
      <c r="LW258" s="181"/>
      <c r="LX258" s="181"/>
      <c r="LY258" s="181"/>
      <c r="LZ258" s="181"/>
      <c r="MA258" s="181"/>
      <c r="MB258" s="181"/>
      <c r="MC258" s="181"/>
      <c r="MD258" s="181"/>
      <c r="ME258" s="181"/>
      <c r="MF258" s="181"/>
      <c r="MG258" s="181"/>
      <c r="MH258" s="181"/>
      <c r="MI258" s="181"/>
      <c r="MJ258" s="181"/>
      <c r="MK258" s="181"/>
      <c r="ML258" s="181"/>
      <c r="MM258" s="181"/>
      <c r="MN258" s="181"/>
      <c r="MO258" s="181"/>
      <c r="MP258" s="181"/>
      <c r="MQ258" s="181"/>
      <c r="MR258" s="181"/>
      <c r="MS258" s="181"/>
      <c r="MT258" s="181"/>
      <c r="MU258" s="181"/>
      <c r="MV258" s="181"/>
      <c r="MW258" s="181"/>
      <c r="MX258" s="181"/>
      <c r="MY258" s="181"/>
      <c r="MZ258" s="181"/>
      <c r="NA258" s="181"/>
      <c r="NB258" s="181"/>
      <c r="NC258" s="181"/>
      <c r="ND258" s="181"/>
      <c r="NE258" s="181"/>
      <c r="NF258" s="181"/>
      <c r="NG258" s="181"/>
      <c r="NH258" s="181"/>
      <c r="NI258" s="181"/>
      <c r="NJ258" s="181"/>
      <c r="NK258" s="181"/>
      <c r="NL258" s="181"/>
      <c r="NM258" s="181"/>
      <c r="NN258" s="181"/>
      <c r="NO258" s="181"/>
      <c r="NP258" s="181"/>
      <c r="NQ258" s="181"/>
      <c r="NR258" s="181"/>
      <c r="NS258" s="181"/>
      <c r="NT258" s="181"/>
      <c r="NU258" s="181"/>
      <c r="NV258" s="181"/>
      <c r="NW258" s="181"/>
      <c r="NX258" s="181"/>
      <c r="NY258" s="181"/>
      <c r="NZ258" s="181"/>
      <c r="OA258" s="181"/>
      <c r="OB258" s="181"/>
      <c r="OC258" s="181"/>
      <c r="OD258" s="181"/>
      <c r="OE258" s="181"/>
      <c r="OF258" s="181"/>
      <c r="OG258" s="181"/>
      <c r="OH258" s="181"/>
      <c r="OI258" s="181"/>
      <c r="OJ258" s="181"/>
      <c r="OK258" s="181"/>
      <c r="OL258" s="181"/>
      <c r="OM258" s="181"/>
      <c r="ON258" s="181"/>
      <c r="OO258" s="181"/>
      <c r="OP258" s="181"/>
      <c r="OQ258" s="181"/>
      <c r="OR258" s="181"/>
      <c r="OS258" s="181"/>
      <c r="OT258" s="181"/>
      <c r="OU258" s="181"/>
      <c r="OV258" s="181"/>
      <c r="OW258" s="181"/>
      <c r="OX258" s="181"/>
      <c r="OY258" s="181"/>
      <c r="OZ258" s="181"/>
      <c r="PA258" s="181"/>
      <c r="PB258" s="181"/>
      <c r="PC258" s="181"/>
      <c r="PD258" s="181"/>
      <c r="PE258" s="181"/>
      <c r="PF258" s="181"/>
      <c r="PG258" s="181"/>
      <c r="PH258" s="181"/>
      <c r="PI258" s="181"/>
      <c r="PJ258" s="181"/>
      <c r="PK258" s="181"/>
      <c r="PL258" s="181"/>
      <c r="PM258" s="181"/>
      <c r="PN258" s="181"/>
      <c r="PO258" s="181"/>
      <c r="PP258" s="181"/>
      <c r="PQ258" s="181"/>
      <c r="PR258" s="181"/>
      <c r="PS258" s="181"/>
      <c r="PT258" s="181"/>
      <c r="PU258" s="181"/>
      <c r="PV258" s="181"/>
      <c r="PW258" s="181"/>
      <c r="PX258" s="181"/>
      <c r="PY258" s="181"/>
      <c r="PZ258" s="181"/>
      <c r="QA258" s="181"/>
      <c r="QB258" s="181"/>
      <c r="QC258" s="181"/>
      <c r="QD258" s="181"/>
      <c r="QE258" s="181"/>
      <c r="QF258" s="181"/>
      <c r="QG258" s="181"/>
      <c r="QH258" s="181"/>
      <c r="QI258" s="181"/>
      <c r="QJ258" s="181"/>
      <c r="QK258" s="181"/>
      <c r="QL258" s="181"/>
      <c r="QM258" s="181"/>
      <c r="QN258" s="181"/>
      <c r="QO258" s="181"/>
      <c r="QP258" s="181"/>
      <c r="QQ258" s="181"/>
      <c r="QR258" s="181"/>
      <c r="QS258" s="181"/>
      <c r="QT258" s="181"/>
      <c r="QU258" s="181"/>
      <c r="QV258" s="181"/>
      <c r="QW258" s="181"/>
      <c r="QX258" s="181"/>
      <c r="QY258" s="181"/>
      <c r="QZ258" s="181"/>
      <c r="RA258" s="181"/>
      <c r="RB258" s="181"/>
      <c r="RC258" s="181"/>
      <c r="RD258" s="181"/>
      <c r="RE258" s="181"/>
      <c r="RF258" s="181"/>
      <c r="RG258" s="181"/>
      <c r="RH258" s="181"/>
      <c r="RI258" s="181"/>
      <c r="RJ258" s="181"/>
      <c r="RK258" s="181"/>
      <c r="RL258" s="181"/>
      <c r="RM258" s="181"/>
      <c r="RN258" s="181"/>
      <c r="RO258" s="181"/>
      <c r="RP258" s="181"/>
      <c r="RQ258" s="181"/>
      <c r="RR258" s="181"/>
      <c r="RS258" s="181"/>
      <c r="RT258" s="181"/>
      <c r="RU258" s="181"/>
      <c r="RV258" s="181"/>
      <c r="RW258" s="181"/>
      <c r="RX258" s="181"/>
      <c r="RY258" s="181"/>
      <c r="RZ258" s="181"/>
      <c r="SA258" s="181"/>
      <c r="SB258" s="181"/>
    </row>
    <row r="259" spans="1:496" ht="15" customHeight="1" x14ac:dyDescent="0.2">
      <c r="A259" t="s">
        <v>1795</v>
      </c>
      <c r="B259"/>
      <c r="C259"/>
      <c r="D259"/>
      <c r="E259" t="s">
        <v>390</v>
      </c>
    </row>
    <row r="260" spans="1:496" ht="15" customHeight="1" x14ac:dyDescent="0.2">
      <c r="A260" t="s">
        <v>1257</v>
      </c>
      <c r="B260"/>
      <c r="C260"/>
      <c r="D260"/>
      <c r="E260" t="s">
        <v>377</v>
      </c>
    </row>
    <row r="261" spans="1:496" ht="15" customHeight="1" x14ac:dyDescent="0.2">
      <c r="A261" t="s">
        <v>1796</v>
      </c>
      <c r="B261"/>
      <c r="C261"/>
      <c r="D261"/>
      <c r="E261" t="s">
        <v>335</v>
      </c>
    </row>
    <row r="262" spans="1:496" ht="15" customHeight="1" x14ac:dyDescent="0.2">
      <c r="A262" t="s">
        <v>1253</v>
      </c>
      <c r="B262"/>
      <c r="C262"/>
      <c r="D262"/>
      <c r="E262" t="s">
        <v>376</v>
      </c>
    </row>
    <row r="263" spans="1:496" ht="15" customHeight="1" x14ac:dyDescent="0.2">
      <c r="A263" t="s">
        <v>1797</v>
      </c>
      <c r="B263"/>
      <c r="C263"/>
      <c r="D263"/>
      <c r="E263" t="s">
        <v>1798</v>
      </c>
    </row>
    <row r="264" spans="1:496" ht="15" customHeight="1" x14ac:dyDescent="0.2">
      <c r="A264" t="s">
        <v>1799</v>
      </c>
      <c r="B264"/>
      <c r="C264"/>
      <c r="D264"/>
      <c r="E264" t="s">
        <v>350</v>
      </c>
    </row>
    <row r="265" spans="1:496" ht="15" customHeight="1" x14ac:dyDescent="0.2">
      <c r="A265" t="s">
        <v>1800</v>
      </c>
      <c r="B265"/>
      <c r="C265"/>
      <c r="D265"/>
      <c r="E265" t="s">
        <v>348</v>
      </c>
    </row>
    <row r="266" spans="1:496" ht="15" customHeight="1" x14ac:dyDescent="0.2">
      <c r="A266" t="s">
        <v>1801</v>
      </c>
      <c r="B266"/>
      <c r="C266"/>
      <c r="D266"/>
      <c r="E266" t="s">
        <v>308</v>
      </c>
    </row>
    <row r="267" spans="1:496" ht="15" customHeight="1" x14ac:dyDescent="0.2">
      <c r="A267" t="s">
        <v>1802</v>
      </c>
      <c r="B267"/>
      <c r="C267"/>
      <c r="D267"/>
      <c r="E267" t="s">
        <v>351</v>
      </c>
    </row>
    <row r="268" spans="1:496" ht="15" customHeight="1" x14ac:dyDescent="0.2">
      <c r="A268" t="s">
        <v>1803</v>
      </c>
      <c r="B268"/>
      <c r="C268"/>
      <c r="D268"/>
      <c r="E268" t="s">
        <v>394</v>
      </c>
    </row>
    <row r="269" spans="1:496" ht="15" customHeight="1" x14ac:dyDescent="0.2">
      <c r="A269" t="s">
        <v>1804</v>
      </c>
      <c r="B269"/>
      <c r="C269"/>
      <c r="D269"/>
      <c r="E269" t="s">
        <v>387</v>
      </c>
    </row>
    <row r="270" spans="1:496" ht="15" customHeight="1" x14ac:dyDescent="0.2">
      <c r="A270" t="s">
        <v>1805</v>
      </c>
      <c r="B270"/>
      <c r="C270"/>
      <c r="D270"/>
      <c r="E270" t="s">
        <v>1806</v>
      </c>
    </row>
    <row r="271" spans="1:496" ht="15" customHeight="1" x14ac:dyDescent="0.2">
      <c r="A271" t="s">
        <v>1205</v>
      </c>
      <c r="B271"/>
      <c r="C271"/>
      <c r="D271"/>
      <c r="E271" t="s">
        <v>386</v>
      </c>
    </row>
    <row r="272" spans="1:496" ht="15" customHeight="1" x14ac:dyDescent="0.2">
      <c r="A272" t="s">
        <v>1807</v>
      </c>
      <c r="B272"/>
      <c r="C272"/>
      <c r="D272"/>
      <c r="E272" t="s">
        <v>392</v>
      </c>
    </row>
    <row r="273" spans="1:496" ht="15" customHeight="1" x14ac:dyDescent="0.2">
      <c r="A273" t="s">
        <v>1808</v>
      </c>
      <c r="B273"/>
      <c r="C273"/>
      <c r="D273"/>
      <c r="E273" t="s">
        <v>385</v>
      </c>
    </row>
    <row r="274" spans="1:496" ht="15" customHeight="1" x14ac:dyDescent="0.2">
      <c r="A274" t="s">
        <v>1809</v>
      </c>
      <c r="B274"/>
      <c r="C274"/>
      <c r="D274"/>
      <c r="E274" t="s">
        <v>1810</v>
      </c>
    </row>
    <row r="275" spans="1:496" ht="15" customHeight="1" x14ac:dyDescent="0.2">
      <c r="A275" t="s">
        <v>1811</v>
      </c>
      <c r="B275"/>
      <c r="C275"/>
      <c r="D275"/>
      <c r="E275" t="s">
        <v>1812</v>
      </c>
    </row>
    <row r="276" spans="1:496" ht="15" customHeight="1" x14ac:dyDescent="0.2">
      <c r="A276" t="s">
        <v>1265</v>
      </c>
      <c r="B276"/>
      <c r="C276"/>
      <c r="D276"/>
      <c r="E276" t="s">
        <v>342</v>
      </c>
    </row>
    <row r="277" spans="1:496" ht="15" customHeight="1" x14ac:dyDescent="0.2">
      <c r="A277" t="s">
        <v>1283</v>
      </c>
      <c r="B277"/>
      <c r="C277"/>
      <c r="D277"/>
      <c r="E277" t="s">
        <v>345</v>
      </c>
    </row>
    <row r="278" spans="1:496" ht="15" customHeight="1" x14ac:dyDescent="0.2">
      <c r="A278" t="s">
        <v>1813</v>
      </c>
      <c r="B278"/>
      <c r="C278"/>
      <c r="D278"/>
      <c r="E278" t="s">
        <v>384</v>
      </c>
    </row>
    <row r="279" spans="1:496" ht="15" customHeight="1" x14ac:dyDescent="0.2">
      <c r="A279" t="s">
        <v>1814</v>
      </c>
      <c r="B279"/>
      <c r="C279"/>
      <c r="D279"/>
      <c r="E279" t="s">
        <v>319</v>
      </c>
    </row>
    <row r="280" spans="1:496" ht="15" customHeight="1" x14ac:dyDescent="0.2">
      <c r="A280" t="s">
        <v>1815</v>
      </c>
      <c r="B280"/>
      <c r="C280"/>
      <c r="D280"/>
      <c r="E280" t="s">
        <v>359</v>
      </c>
    </row>
    <row r="281" spans="1:496" ht="15" customHeight="1" x14ac:dyDescent="0.2">
      <c r="A281" t="s">
        <v>1816</v>
      </c>
      <c r="B281"/>
      <c r="C281"/>
      <c r="D281"/>
      <c r="E281" t="s">
        <v>338</v>
      </c>
    </row>
    <row r="282" spans="1:496" s="183" customFormat="1" ht="15" customHeight="1" x14ac:dyDescent="0.2">
      <c r="A282" t="s">
        <v>1817</v>
      </c>
      <c r="B282"/>
      <c r="C282"/>
      <c r="D282"/>
      <c r="E282" t="s">
        <v>337</v>
      </c>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1"/>
      <c r="AY282" s="181"/>
      <c r="AZ282" s="181"/>
      <c r="BA282" s="181"/>
      <c r="BB282" s="181"/>
      <c r="BC282" s="181"/>
      <c r="BD282" s="181"/>
      <c r="BE282" s="181"/>
      <c r="BF282" s="181"/>
      <c r="BG282" s="181"/>
      <c r="BH282" s="181"/>
      <c r="BI282" s="181"/>
      <c r="BJ282" s="181"/>
      <c r="BK282" s="181"/>
      <c r="BL282" s="181"/>
      <c r="BM282" s="181"/>
      <c r="BN282" s="181"/>
      <c r="BO282" s="181"/>
      <c r="BP282" s="181"/>
      <c r="BQ282" s="181"/>
      <c r="BR282" s="181"/>
      <c r="BS282" s="181"/>
      <c r="BT282" s="181"/>
      <c r="BU282" s="181"/>
      <c r="BV282" s="181"/>
      <c r="BW282" s="181"/>
      <c r="BX282" s="181"/>
      <c r="BY282" s="181"/>
      <c r="BZ282" s="181"/>
      <c r="CA282" s="181"/>
      <c r="CB282" s="181"/>
      <c r="CC282" s="181"/>
      <c r="CD282" s="181"/>
      <c r="CE282" s="181"/>
      <c r="CF282" s="181"/>
      <c r="CG282" s="181"/>
      <c r="CH282" s="181"/>
      <c r="CI282" s="181"/>
      <c r="CJ282" s="181"/>
      <c r="CK282" s="181"/>
      <c r="CL282" s="181"/>
      <c r="CM282" s="181"/>
      <c r="CN282" s="181"/>
      <c r="CO282" s="181"/>
      <c r="CP282" s="181"/>
      <c r="CQ282" s="181"/>
      <c r="CR282" s="181"/>
      <c r="CS282" s="181"/>
      <c r="CT282" s="181"/>
      <c r="CU282" s="181"/>
      <c r="CV282" s="181"/>
      <c r="CW282" s="181"/>
      <c r="CX282" s="181"/>
      <c r="CY282" s="181"/>
      <c r="CZ282" s="181"/>
      <c r="DA282" s="181"/>
      <c r="DB282" s="181"/>
      <c r="DC282" s="181"/>
      <c r="DD282" s="181"/>
      <c r="DE282" s="181"/>
      <c r="DF282" s="181"/>
      <c r="DG282" s="181"/>
      <c r="DH282" s="181"/>
      <c r="DI282" s="181"/>
      <c r="DJ282" s="181"/>
      <c r="DK282" s="181"/>
      <c r="DL282" s="181"/>
      <c r="DM282" s="181"/>
      <c r="DN282" s="181"/>
      <c r="DO282" s="181"/>
      <c r="DP282" s="181"/>
      <c r="DQ282" s="181"/>
      <c r="DR282" s="181"/>
      <c r="DS282" s="181"/>
      <c r="DT282" s="181"/>
      <c r="DU282" s="181"/>
      <c r="DV282" s="181"/>
      <c r="DW282" s="181"/>
      <c r="DX282" s="181"/>
      <c r="DY282" s="181"/>
      <c r="DZ282" s="181"/>
      <c r="EA282" s="181"/>
      <c r="EB282" s="181"/>
      <c r="EC282" s="181"/>
      <c r="ED282" s="181"/>
      <c r="EE282" s="181"/>
      <c r="EF282" s="181"/>
      <c r="EG282" s="181"/>
      <c r="EH282" s="181"/>
      <c r="EI282" s="181"/>
      <c r="EJ282" s="181"/>
      <c r="EK282" s="181"/>
      <c r="EL282" s="181"/>
      <c r="EM282" s="181"/>
      <c r="EN282" s="181"/>
      <c r="EO282" s="181"/>
      <c r="EP282" s="181"/>
      <c r="EQ282" s="181"/>
      <c r="ER282" s="181"/>
      <c r="ES282" s="181"/>
      <c r="ET282" s="181"/>
      <c r="EU282" s="181"/>
      <c r="EV282" s="181"/>
      <c r="EW282" s="181"/>
      <c r="EX282" s="181"/>
      <c r="EY282" s="181"/>
      <c r="EZ282" s="181"/>
      <c r="FA282" s="181"/>
      <c r="FB282" s="181"/>
      <c r="FC282" s="181"/>
      <c r="FD282" s="181"/>
      <c r="FE282" s="181"/>
      <c r="FF282" s="181"/>
      <c r="FG282" s="181"/>
      <c r="FH282" s="181"/>
      <c r="FI282" s="181"/>
      <c r="FJ282" s="181"/>
      <c r="FK282" s="181"/>
      <c r="FL282" s="181"/>
      <c r="FM282" s="181"/>
      <c r="FN282" s="181"/>
      <c r="FO282" s="181"/>
      <c r="FP282" s="181"/>
      <c r="FQ282" s="181"/>
      <c r="FR282" s="181"/>
      <c r="FS282" s="181"/>
      <c r="FT282" s="181"/>
      <c r="FU282" s="181"/>
      <c r="FV282" s="181"/>
      <c r="FW282" s="181"/>
      <c r="FX282" s="181"/>
      <c r="FY282" s="181"/>
      <c r="FZ282" s="181"/>
      <c r="GA282" s="181"/>
      <c r="GB282" s="181"/>
      <c r="GC282" s="181"/>
      <c r="GD282" s="181"/>
      <c r="GE282" s="181"/>
      <c r="GF282" s="181"/>
      <c r="GG282" s="181"/>
      <c r="GH282" s="181"/>
      <c r="GI282" s="181"/>
      <c r="GJ282" s="181"/>
      <c r="GK282" s="181"/>
      <c r="GL282" s="181"/>
      <c r="GM282" s="181"/>
      <c r="GN282" s="181"/>
      <c r="GO282" s="181"/>
      <c r="GP282" s="181"/>
      <c r="GQ282" s="181"/>
      <c r="GR282" s="181"/>
      <c r="GS282" s="181"/>
      <c r="GT282" s="181"/>
      <c r="GU282" s="181"/>
      <c r="GV282" s="181"/>
      <c r="GW282" s="181"/>
      <c r="GX282" s="181"/>
      <c r="GY282" s="181"/>
      <c r="GZ282" s="181"/>
      <c r="HA282" s="181"/>
      <c r="HB282" s="181"/>
      <c r="HC282" s="181"/>
      <c r="HD282" s="181"/>
      <c r="HE282" s="181"/>
      <c r="HF282" s="181"/>
      <c r="HG282" s="181"/>
      <c r="HH282" s="181"/>
      <c r="HI282" s="181"/>
      <c r="HJ282" s="181"/>
      <c r="HK282" s="181"/>
      <c r="HL282" s="181"/>
      <c r="HM282" s="181"/>
      <c r="HN282" s="181"/>
      <c r="HO282" s="181"/>
      <c r="HP282" s="181"/>
      <c r="HQ282" s="181"/>
      <c r="HR282" s="181"/>
      <c r="HS282" s="181"/>
      <c r="HT282" s="181"/>
      <c r="HU282" s="181"/>
      <c r="HV282" s="181"/>
      <c r="HW282" s="181"/>
      <c r="HX282" s="181"/>
      <c r="HY282" s="181"/>
      <c r="HZ282" s="181"/>
      <c r="IA282" s="181"/>
      <c r="IB282" s="181"/>
      <c r="IC282" s="181"/>
      <c r="ID282" s="181"/>
      <c r="IE282" s="181"/>
      <c r="IF282" s="181"/>
      <c r="IG282" s="181"/>
      <c r="IH282" s="181"/>
      <c r="II282" s="181"/>
      <c r="IJ282" s="181"/>
      <c r="IK282" s="181"/>
      <c r="IL282" s="181"/>
      <c r="IM282" s="181"/>
      <c r="IN282" s="181"/>
      <c r="IO282" s="181"/>
      <c r="IP282" s="181"/>
      <c r="IQ282" s="181"/>
      <c r="IR282" s="181"/>
      <c r="IS282" s="181"/>
      <c r="IT282" s="181"/>
      <c r="IU282" s="181"/>
      <c r="IV282" s="181"/>
      <c r="IW282" s="181"/>
      <c r="IX282" s="181"/>
      <c r="IY282" s="181"/>
      <c r="IZ282" s="181"/>
      <c r="JA282" s="181"/>
      <c r="JB282" s="181"/>
      <c r="JC282" s="181"/>
      <c r="JD282" s="181"/>
      <c r="JE282" s="181"/>
      <c r="JF282" s="181"/>
      <c r="JG282" s="181"/>
      <c r="JH282" s="181"/>
      <c r="JI282" s="181"/>
      <c r="JJ282" s="181"/>
      <c r="JK282" s="181"/>
      <c r="JL282" s="181"/>
      <c r="JM282" s="181"/>
      <c r="JN282" s="181"/>
      <c r="JO282" s="181"/>
      <c r="JP282" s="181"/>
      <c r="JQ282" s="181"/>
      <c r="JR282" s="181"/>
      <c r="JS282" s="181"/>
      <c r="JT282" s="181"/>
      <c r="JU282" s="181"/>
      <c r="JV282" s="181"/>
      <c r="JW282" s="181"/>
      <c r="JX282" s="181"/>
      <c r="JY282" s="181"/>
      <c r="JZ282" s="181"/>
      <c r="KA282" s="181"/>
      <c r="KB282" s="181"/>
      <c r="KC282" s="181"/>
      <c r="KD282" s="181"/>
      <c r="KE282" s="181"/>
      <c r="KF282" s="181"/>
      <c r="KG282" s="181"/>
      <c r="KH282" s="181"/>
      <c r="KI282" s="181"/>
      <c r="KJ282" s="181"/>
      <c r="KK282" s="181"/>
      <c r="KL282" s="181"/>
      <c r="KM282" s="181"/>
      <c r="KN282" s="181"/>
      <c r="KO282" s="181"/>
      <c r="KP282" s="181"/>
      <c r="KQ282" s="181"/>
      <c r="KR282" s="181"/>
      <c r="KS282" s="181"/>
      <c r="KT282" s="181"/>
      <c r="KU282" s="181"/>
      <c r="KV282" s="181"/>
      <c r="KW282" s="181"/>
      <c r="KX282" s="181"/>
      <c r="KY282" s="181"/>
      <c r="KZ282" s="181"/>
      <c r="LA282" s="181"/>
      <c r="LB282" s="181"/>
      <c r="LC282" s="181"/>
      <c r="LD282" s="181"/>
      <c r="LE282" s="181"/>
      <c r="LF282" s="181"/>
      <c r="LG282" s="181"/>
      <c r="LH282" s="181"/>
      <c r="LI282" s="181"/>
      <c r="LJ282" s="181"/>
      <c r="LK282" s="181"/>
      <c r="LL282" s="181"/>
      <c r="LM282" s="181"/>
      <c r="LN282" s="181"/>
      <c r="LO282" s="181"/>
      <c r="LP282" s="181"/>
      <c r="LQ282" s="181"/>
      <c r="LR282" s="181"/>
      <c r="LS282" s="181"/>
      <c r="LT282" s="181"/>
      <c r="LU282" s="181"/>
      <c r="LV282" s="181"/>
      <c r="LW282" s="181"/>
      <c r="LX282" s="181"/>
      <c r="LY282" s="181"/>
      <c r="LZ282" s="181"/>
      <c r="MA282" s="181"/>
      <c r="MB282" s="181"/>
      <c r="MC282" s="181"/>
      <c r="MD282" s="181"/>
      <c r="ME282" s="181"/>
      <c r="MF282" s="181"/>
      <c r="MG282" s="181"/>
      <c r="MH282" s="181"/>
      <c r="MI282" s="181"/>
      <c r="MJ282" s="181"/>
      <c r="MK282" s="181"/>
      <c r="ML282" s="181"/>
      <c r="MM282" s="181"/>
      <c r="MN282" s="181"/>
      <c r="MO282" s="181"/>
      <c r="MP282" s="181"/>
      <c r="MQ282" s="181"/>
      <c r="MR282" s="181"/>
      <c r="MS282" s="181"/>
      <c r="MT282" s="181"/>
      <c r="MU282" s="181"/>
      <c r="MV282" s="181"/>
      <c r="MW282" s="181"/>
      <c r="MX282" s="181"/>
      <c r="MY282" s="181"/>
      <c r="MZ282" s="181"/>
      <c r="NA282" s="181"/>
      <c r="NB282" s="181"/>
      <c r="NC282" s="181"/>
      <c r="ND282" s="181"/>
      <c r="NE282" s="181"/>
      <c r="NF282" s="181"/>
      <c r="NG282" s="181"/>
      <c r="NH282" s="181"/>
      <c r="NI282" s="181"/>
      <c r="NJ282" s="181"/>
      <c r="NK282" s="181"/>
      <c r="NL282" s="181"/>
      <c r="NM282" s="181"/>
      <c r="NN282" s="181"/>
      <c r="NO282" s="181"/>
      <c r="NP282" s="181"/>
      <c r="NQ282" s="181"/>
      <c r="NR282" s="181"/>
      <c r="NS282" s="181"/>
      <c r="NT282" s="181"/>
      <c r="NU282" s="181"/>
      <c r="NV282" s="181"/>
      <c r="NW282" s="181"/>
      <c r="NX282" s="181"/>
      <c r="NY282" s="181"/>
      <c r="NZ282" s="181"/>
      <c r="OA282" s="181"/>
      <c r="OB282" s="181"/>
      <c r="OC282" s="181"/>
      <c r="OD282" s="181"/>
      <c r="OE282" s="181"/>
      <c r="OF282" s="181"/>
      <c r="OG282" s="181"/>
      <c r="OH282" s="181"/>
      <c r="OI282" s="181"/>
      <c r="OJ282" s="181"/>
      <c r="OK282" s="181"/>
      <c r="OL282" s="181"/>
      <c r="OM282" s="181"/>
      <c r="ON282" s="181"/>
      <c r="OO282" s="181"/>
      <c r="OP282" s="181"/>
      <c r="OQ282" s="181"/>
      <c r="OR282" s="181"/>
      <c r="OS282" s="181"/>
      <c r="OT282" s="181"/>
      <c r="OU282" s="181"/>
      <c r="OV282" s="181"/>
      <c r="OW282" s="181"/>
      <c r="OX282" s="181"/>
      <c r="OY282" s="181"/>
      <c r="OZ282" s="181"/>
      <c r="PA282" s="181"/>
      <c r="PB282" s="181"/>
      <c r="PC282" s="181"/>
      <c r="PD282" s="181"/>
      <c r="PE282" s="181"/>
      <c r="PF282" s="181"/>
      <c r="PG282" s="181"/>
      <c r="PH282" s="181"/>
      <c r="PI282" s="181"/>
      <c r="PJ282" s="181"/>
      <c r="PK282" s="181"/>
      <c r="PL282" s="181"/>
      <c r="PM282" s="181"/>
      <c r="PN282" s="181"/>
      <c r="PO282" s="181"/>
      <c r="PP282" s="181"/>
      <c r="PQ282" s="181"/>
      <c r="PR282" s="181"/>
      <c r="PS282" s="181"/>
      <c r="PT282" s="181"/>
      <c r="PU282" s="181"/>
      <c r="PV282" s="181"/>
      <c r="PW282" s="181"/>
      <c r="PX282" s="181"/>
      <c r="PY282" s="181"/>
      <c r="PZ282" s="181"/>
      <c r="QA282" s="181"/>
      <c r="QB282" s="181"/>
      <c r="QC282" s="181"/>
      <c r="QD282" s="181"/>
      <c r="QE282" s="181"/>
      <c r="QF282" s="181"/>
      <c r="QG282" s="181"/>
      <c r="QH282" s="181"/>
      <c r="QI282" s="181"/>
      <c r="QJ282" s="181"/>
      <c r="QK282" s="181"/>
      <c r="QL282" s="181"/>
      <c r="QM282" s="181"/>
      <c r="QN282" s="181"/>
      <c r="QO282" s="181"/>
      <c r="QP282" s="181"/>
      <c r="QQ282" s="181"/>
      <c r="QR282" s="181"/>
      <c r="QS282" s="181"/>
      <c r="QT282" s="181"/>
      <c r="QU282" s="181"/>
      <c r="QV282" s="181"/>
      <c r="QW282" s="181"/>
      <c r="QX282" s="181"/>
      <c r="QY282" s="181"/>
      <c r="QZ282" s="181"/>
      <c r="RA282" s="181"/>
      <c r="RB282" s="181"/>
      <c r="RC282" s="181"/>
      <c r="RD282" s="181"/>
      <c r="RE282" s="181"/>
      <c r="RF282" s="181"/>
      <c r="RG282" s="181"/>
      <c r="RH282" s="181"/>
      <c r="RI282" s="181"/>
      <c r="RJ282" s="181"/>
      <c r="RK282" s="181"/>
      <c r="RL282" s="181"/>
      <c r="RM282" s="181"/>
      <c r="RN282" s="181"/>
      <c r="RO282" s="181"/>
      <c r="RP282" s="181"/>
      <c r="RQ282" s="181"/>
      <c r="RR282" s="181"/>
      <c r="RS282" s="181"/>
      <c r="RT282" s="181"/>
      <c r="RU282" s="181"/>
      <c r="RV282" s="181"/>
      <c r="RW282" s="181"/>
      <c r="RX282" s="181"/>
      <c r="RY282" s="181"/>
      <c r="RZ282" s="181"/>
      <c r="SA282" s="181"/>
      <c r="SB282" s="181"/>
    </row>
    <row r="283" spans="1:496" ht="15" customHeight="1" x14ac:dyDescent="0.2">
      <c r="A283" t="s">
        <v>1818</v>
      </c>
      <c r="B283"/>
      <c r="C283"/>
      <c r="D283"/>
      <c r="E283" t="s">
        <v>336</v>
      </c>
    </row>
    <row r="284" spans="1:496" ht="15" customHeight="1" x14ac:dyDescent="0.2">
      <c r="A284" t="s">
        <v>1819</v>
      </c>
      <c r="B284"/>
      <c r="C284"/>
      <c r="D284"/>
      <c r="E284" t="s">
        <v>316</v>
      </c>
    </row>
    <row r="285" spans="1:496" ht="15" customHeight="1" x14ac:dyDescent="0.2">
      <c r="A285" t="s">
        <v>1820</v>
      </c>
      <c r="B285"/>
      <c r="C285"/>
      <c r="D285"/>
      <c r="E285" t="s">
        <v>1821</v>
      </c>
    </row>
    <row r="286" spans="1:496" ht="15" customHeight="1" x14ac:dyDescent="0.2">
      <c r="A286" t="s">
        <v>1166</v>
      </c>
      <c r="B286"/>
      <c r="C286"/>
      <c r="D286"/>
      <c r="E286" t="s">
        <v>325</v>
      </c>
    </row>
    <row r="287" spans="1:496" ht="15" customHeight="1" x14ac:dyDescent="0.2">
      <c r="A287" t="s">
        <v>1822</v>
      </c>
      <c r="B287"/>
      <c r="C287"/>
      <c r="D287"/>
      <c r="E287" t="s">
        <v>1823</v>
      </c>
    </row>
    <row r="288" spans="1:496" ht="15" customHeight="1" x14ac:dyDescent="0.2">
      <c r="A288" t="s">
        <v>1395</v>
      </c>
      <c r="B288"/>
      <c r="C288"/>
      <c r="D288"/>
      <c r="E288" t="s">
        <v>1824</v>
      </c>
    </row>
    <row r="289" spans="1:5" ht="15" customHeight="1" x14ac:dyDescent="0.2">
      <c r="A289" t="s">
        <v>1479</v>
      </c>
      <c r="B289"/>
      <c r="C289"/>
      <c r="D289"/>
      <c r="E289" t="s">
        <v>347</v>
      </c>
    </row>
    <row r="290" spans="1:5" ht="15" customHeight="1" x14ac:dyDescent="0.2">
      <c r="A290" t="s">
        <v>1825</v>
      </c>
      <c r="B290"/>
      <c r="C290"/>
      <c r="D290"/>
      <c r="E290" t="s">
        <v>321</v>
      </c>
    </row>
    <row r="291" spans="1:5" ht="15" customHeight="1" x14ac:dyDescent="0.2">
      <c r="A291" t="s">
        <v>1826</v>
      </c>
      <c r="B291"/>
      <c r="C291"/>
      <c r="D291"/>
      <c r="E291" t="s">
        <v>398</v>
      </c>
    </row>
    <row r="292" spans="1:5" ht="15" customHeight="1" x14ac:dyDescent="0.2">
      <c r="A292" t="s">
        <v>1827</v>
      </c>
      <c r="B292"/>
      <c r="C292"/>
      <c r="D292"/>
      <c r="E292" t="s">
        <v>334</v>
      </c>
    </row>
    <row r="293" spans="1:5" ht="15" customHeight="1" x14ac:dyDescent="0.2">
      <c r="A293" t="s">
        <v>1828</v>
      </c>
      <c r="B293"/>
      <c r="C293"/>
      <c r="D293"/>
      <c r="E293" t="s">
        <v>1829</v>
      </c>
    </row>
    <row r="294" spans="1:5" ht="15" customHeight="1" x14ac:dyDescent="0.2">
      <c r="A294" t="s">
        <v>1830</v>
      </c>
      <c r="B294"/>
      <c r="C294"/>
      <c r="D294"/>
      <c r="E294" t="s">
        <v>346</v>
      </c>
    </row>
    <row r="295" spans="1:5" ht="15" customHeight="1" x14ac:dyDescent="0.2">
      <c r="A295" t="s">
        <v>1831</v>
      </c>
      <c r="B295"/>
      <c r="C295"/>
      <c r="D295"/>
      <c r="E295" t="s">
        <v>1832</v>
      </c>
    </row>
    <row r="296" spans="1:5" ht="15" customHeight="1" x14ac:dyDescent="0.2">
      <c r="A296" t="s">
        <v>1833</v>
      </c>
      <c r="B296"/>
      <c r="C296"/>
      <c r="D296"/>
      <c r="E296" t="s">
        <v>1834</v>
      </c>
    </row>
    <row r="297" spans="1:5" ht="15" customHeight="1" x14ac:dyDescent="0.2">
      <c r="A297" t="s">
        <v>1835</v>
      </c>
      <c r="B297"/>
      <c r="C297"/>
      <c r="D297"/>
      <c r="E297" t="s">
        <v>1836</v>
      </c>
    </row>
    <row r="298" spans="1:5" ht="15" customHeight="1" x14ac:dyDescent="0.2">
      <c r="A298" t="s">
        <v>1837</v>
      </c>
      <c r="B298"/>
      <c r="C298"/>
      <c r="D298"/>
      <c r="E298" t="s">
        <v>1838</v>
      </c>
    </row>
    <row r="299" spans="1:5" ht="15" customHeight="1" x14ac:dyDescent="0.2">
      <c r="A299" t="s">
        <v>1839</v>
      </c>
      <c r="B299"/>
      <c r="C299"/>
      <c r="D299"/>
      <c r="E299" t="s">
        <v>362</v>
      </c>
    </row>
    <row r="300" spans="1:5" ht="15" customHeight="1" x14ac:dyDescent="0.2">
      <c r="A300" t="s">
        <v>1840</v>
      </c>
      <c r="B300"/>
      <c r="C300"/>
      <c r="D300"/>
      <c r="E300" t="s">
        <v>371</v>
      </c>
    </row>
    <row r="301" spans="1:5" ht="15" customHeight="1" x14ac:dyDescent="0.2">
      <c r="A301" t="s">
        <v>1841</v>
      </c>
      <c r="B301"/>
      <c r="C301"/>
      <c r="D301"/>
      <c r="E301" t="s">
        <v>361</v>
      </c>
    </row>
    <row r="302" spans="1:5" ht="15" customHeight="1" x14ac:dyDescent="0.2">
      <c r="A302" t="s">
        <v>1842</v>
      </c>
      <c r="B302"/>
      <c r="C302"/>
      <c r="D302"/>
      <c r="E302" t="s">
        <v>396</v>
      </c>
    </row>
    <row r="303" spans="1:5" ht="15" customHeight="1" x14ac:dyDescent="0.2">
      <c r="A303" t="s">
        <v>1218</v>
      </c>
      <c r="B303"/>
      <c r="C303"/>
      <c r="D303"/>
      <c r="E303" t="s">
        <v>318</v>
      </c>
    </row>
    <row r="304" spans="1:5" ht="15" customHeight="1" x14ac:dyDescent="0.2">
      <c r="A304" t="s">
        <v>1843</v>
      </c>
      <c r="B304"/>
      <c r="C304"/>
      <c r="D304"/>
      <c r="E304" t="s">
        <v>324</v>
      </c>
    </row>
    <row r="305" spans="1:496" ht="15" customHeight="1" x14ac:dyDescent="0.2">
      <c r="A305" t="s">
        <v>1210</v>
      </c>
      <c r="B305"/>
      <c r="C305"/>
      <c r="D305"/>
      <c r="E305" t="s">
        <v>327</v>
      </c>
    </row>
    <row r="306" spans="1:496" ht="15" customHeight="1" x14ac:dyDescent="0.2">
      <c r="A306" t="s">
        <v>1111</v>
      </c>
      <c r="B306"/>
      <c r="C306"/>
      <c r="D306"/>
      <c r="E306" t="s">
        <v>357</v>
      </c>
    </row>
    <row r="307" spans="1:496" ht="15" customHeight="1" x14ac:dyDescent="0.2">
      <c r="A307" t="s">
        <v>1844</v>
      </c>
      <c r="B307"/>
      <c r="C307"/>
      <c r="D307"/>
      <c r="E307" t="s">
        <v>372</v>
      </c>
    </row>
    <row r="308" spans="1:496" ht="15" customHeight="1" x14ac:dyDescent="0.2">
      <c r="A308" t="s">
        <v>1845</v>
      </c>
      <c r="B308"/>
      <c r="C308"/>
      <c r="D308"/>
      <c r="E308" t="s">
        <v>1846</v>
      </c>
    </row>
    <row r="309" spans="1:496" ht="15" customHeight="1" x14ac:dyDescent="0.2">
      <c r="A309" t="s">
        <v>1262</v>
      </c>
      <c r="B309"/>
      <c r="C309"/>
      <c r="D309"/>
      <c r="E309" t="s">
        <v>304</v>
      </c>
    </row>
    <row r="310" spans="1:496" ht="15" customHeight="1" x14ac:dyDescent="0.2">
      <c r="A310" t="s">
        <v>1413</v>
      </c>
      <c r="B310"/>
      <c r="C310"/>
      <c r="D310"/>
      <c r="E310" t="s">
        <v>370</v>
      </c>
    </row>
    <row r="311" spans="1:496" ht="15" customHeight="1" x14ac:dyDescent="0.2">
      <c r="A311" t="s">
        <v>1321</v>
      </c>
      <c r="B311"/>
      <c r="C311"/>
      <c r="D311"/>
      <c r="E311" t="s">
        <v>355</v>
      </c>
    </row>
    <row r="312" spans="1:496" ht="15" customHeight="1" x14ac:dyDescent="0.2">
      <c r="A312" t="s">
        <v>1847</v>
      </c>
      <c r="B312"/>
      <c r="C312"/>
      <c r="D312"/>
      <c r="E312" t="s">
        <v>378</v>
      </c>
    </row>
    <row r="313" spans="1:496" ht="15" customHeight="1" x14ac:dyDescent="0.2">
      <c r="A313" t="s">
        <v>1848</v>
      </c>
      <c r="B313"/>
      <c r="C313"/>
      <c r="D313"/>
      <c r="E313" t="s">
        <v>382</v>
      </c>
    </row>
    <row r="314" spans="1:496" ht="15" customHeight="1" x14ac:dyDescent="0.2">
      <c r="A314" t="s">
        <v>1849</v>
      </c>
      <c r="B314"/>
      <c r="C314"/>
      <c r="D314"/>
      <c r="E314" t="s">
        <v>1850</v>
      </c>
    </row>
    <row r="315" spans="1:496" ht="15" customHeight="1" x14ac:dyDescent="0.2">
      <c r="A315" t="s">
        <v>1137</v>
      </c>
      <c r="B315"/>
      <c r="C315"/>
      <c r="D315"/>
      <c r="E315" t="s">
        <v>356</v>
      </c>
    </row>
    <row r="316" spans="1:496" s="183" customFormat="1" ht="15" customHeight="1" x14ac:dyDescent="0.2">
      <c r="A316" t="s">
        <v>1851</v>
      </c>
      <c r="B316"/>
      <c r="C316"/>
      <c r="D316"/>
      <c r="E316" t="s">
        <v>379</v>
      </c>
      <c r="F316" s="181"/>
      <c r="G316" s="181"/>
      <c r="H316" s="181"/>
      <c r="I316" s="181"/>
      <c r="J316" s="181"/>
      <c r="K316" s="181"/>
      <c r="L316" s="181"/>
      <c r="M316" s="181"/>
      <c r="N316" s="181"/>
      <c r="O316" s="181"/>
      <c r="P316" s="181"/>
      <c r="Q316" s="181"/>
      <c r="R316" s="181"/>
      <c r="S316" s="181"/>
      <c r="T316" s="181"/>
      <c r="U316" s="181"/>
      <c r="V316" s="181"/>
      <c r="W316" s="181"/>
      <c r="X316" s="181"/>
      <c r="Y316" s="181"/>
      <c r="Z316" s="181"/>
      <c r="AA316" s="181"/>
      <c r="AB316" s="181"/>
      <c r="AC316" s="181"/>
      <c r="AD316" s="181"/>
      <c r="AE316" s="181"/>
      <c r="AF316" s="181"/>
      <c r="AG316" s="181"/>
      <c r="AH316" s="181"/>
      <c r="AI316" s="181"/>
      <c r="AJ316" s="181"/>
      <c r="AK316" s="181"/>
      <c r="AL316" s="181"/>
      <c r="AM316" s="181"/>
      <c r="AN316" s="181"/>
      <c r="AO316" s="181"/>
      <c r="AP316" s="181"/>
      <c r="AQ316" s="181"/>
      <c r="AR316" s="181"/>
      <c r="AS316" s="181"/>
      <c r="AT316" s="181"/>
      <c r="AU316" s="181"/>
      <c r="AV316" s="181"/>
      <c r="AW316" s="181"/>
      <c r="AX316" s="181"/>
      <c r="AY316" s="181"/>
      <c r="AZ316" s="181"/>
      <c r="BA316" s="181"/>
      <c r="BB316" s="181"/>
      <c r="BC316" s="181"/>
      <c r="BD316" s="181"/>
      <c r="BE316" s="181"/>
      <c r="BF316" s="181"/>
      <c r="BG316" s="181"/>
      <c r="BH316" s="181"/>
      <c r="BI316" s="181"/>
      <c r="BJ316" s="181"/>
      <c r="BK316" s="181"/>
      <c r="BL316" s="181"/>
      <c r="BM316" s="181"/>
      <c r="BN316" s="181"/>
      <c r="BO316" s="181"/>
      <c r="BP316" s="181"/>
      <c r="BQ316" s="181"/>
      <c r="BR316" s="181"/>
      <c r="BS316" s="181"/>
      <c r="BT316" s="181"/>
      <c r="BU316" s="181"/>
      <c r="BV316" s="181"/>
      <c r="BW316" s="181"/>
      <c r="BX316" s="181"/>
      <c r="BY316" s="181"/>
      <c r="BZ316" s="181"/>
      <c r="CA316" s="181"/>
      <c r="CB316" s="181"/>
      <c r="CC316" s="181"/>
      <c r="CD316" s="181"/>
      <c r="CE316" s="181"/>
      <c r="CF316" s="181"/>
      <c r="CG316" s="181"/>
      <c r="CH316" s="181"/>
      <c r="CI316" s="181"/>
      <c r="CJ316" s="181"/>
      <c r="CK316" s="181"/>
      <c r="CL316" s="181"/>
      <c r="CM316" s="181"/>
      <c r="CN316" s="181"/>
      <c r="CO316" s="181"/>
      <c r="CP316" s="181"/>
      <c r="CQ316" s="181"/>
      <c r="CR316" s="181"/>
      <c r="CS316" s="181"/>
      <c r="CT316" s="181"/>
      <c r="CU316" s="181"/>
      <c r="CV316" s="181"/>
      <c r="CW316" s="181"/>
      <c r="CX316" s="181"/>
      <c r="CY316" s="181"/>
      <c r="CZ316" s="181"/>
      <c r="DA316" s="181"/>
      <c r="DB316" s="181"/>
      <c r="DC316" s="181"/>
      <c r="DD316" s="181"/>
      <c r="DE316" s="181"/>
      <c r="DF316" s="181"/>
      <c r="DG316" s="181"/>
      <c r="DH316" s="181"/>
      <c r="DI316" s="181"/>
      <c r="DJ316" s="181"/>
      <c r="DK316" s="181"/>
      <c r="DL316" s="181"/>
      <c r="DM316" s="181"/>
      <c r="DN316" s="181"/>
      <c r="DO316" s="181"/>
      <c r="DP316" s="181"/>
      <c r="DQ316" s="181"/>
      <c r="DR316" s="181"/>
      <c r="DS316" s="181"/>
      <c r="DT316" s="181"/>
      <c r="DU316" s="181"/>
      <c r="DV316" s="181"/>
      <c r="DW316" s="181"/>
      <c r="DX316" s="181"/>
      <c r="DY316" s="181"/>
      <c r="DZ316" s="181"/>
      <c r="EA316" s="181"/>
      <c r="EB316" s="181"/>
      <c r="EC316" s="181"/>
      <c r="ED316" s="181"/>
      <c r="EE316" s="181"/>
      <c r="EF316" s="181"/>
      <c r="EG316" s="181"/>
      <c r="EH316" s="181"/>
      <c r="EI316" s="181"/>
      <c r="EJ316" s="181"/>
      <c r="EK316" s="181"/>
      <c r="EL316" s="181"/>
      <c r="EM316" s="181"/>
      <c r="EN316" s="181"/>
      <c r="EO316" s="181"/>
      <c r="EP316" s="181"/>
      <c r="EQ316" s="181"/>
      <c r="ER316" s="181"/>
      <c r="ES316" s="181"/>
      <c r="ET316" s="181"/>
      <c r="EU316" s="181"/>
      <c r="EV316" s="181"/>
      <c r="EW316" s="181"/>
      <c r="EX316" s="181"/>
      <c r="EY316" s="181"/>
      <c r="EZ316" s="181"/>
      <c r="FA316" s="181"/>
      <c r="FB316" s="181"/>
      <c r="FC316" s="181"/>
      <c r="FD316" s="181"/>
      <c r="FE316" s="181"/>
      <c r="FF316" s="181"/>
      <c r="FG316" s="181"/>
      <c r="FH316" s="181"/>
      <c r="FI316" s="181"/>
      <c r="FJ316" s="181"/>
      <c r="FK316" s="181"/>
      <c r="FL316" s="181"/>
      <c r="FM316" s="181"/>
      <c r="FN316" s="181"/>
      <c r="FO316" s="181"/>
      <c r="FP316" s="181"/>
      <c r="FQ316" s="181"/>
      <c r="FR316" s="181"/>
      <c r="FS316" s="181"/>
      <c r="FT316" s="181"/>
      <c r="FU316" s="181"/>
      <c r="FV316" s="181"/>
      <c r="FW316" s="181"/>
      <c r="FX316" s="181"/>
      <c r="FY316" s="181"/>
      <c r="FZ316" s="181"/>
      <c r="GA316" s="181"/>
      <c r="GB316" s="181"/>
      <c r="GC316" s="181"/>
      <c r="GD316" s="181"/>
      <c r="GE316" s="181"/>
      <c r="GF316" s="181"/>
      <c r="GG316" s="181"/>
      <c r="GH316" s="181"/>
      <c r="GI316" s="181"/>
      <c r="GJ316" s="181"/>
      <c r="GK316" s="181"/>
      <c r="GL316" s="181"/>
      <c r="GM316" s="181"/>
      <c r="GN316" s="181"/>
      <c r="GO316" s="181"/>
      <c r="GP316" s="181"/>
      <c r="GQ316" s="181"/>
      <c r="GR316" s="181"/>
      <c r="GS316" s="181"/>
      <c r="GT316" s="181"/>
      <c r="GU316" s="181"/>
      <c r="GV316" s="181"/>
      <c r="GW316" s="181"/>
      <c r="GX316" s="181"/>
      <c r="GY316" s="181"/>
      <c r="GZ316" s="181"/>
      <c r="HA316" s="181"/>
      <c r="HB316" s="181"/>
      <c r="HC316" s="181"/>
      <c r="HD316" s="181"/>
      <c r="HE316" s="181"/>
      <c r="HF316" s="181"/>
      <c r="HG316" s="181"/>
      <c r="HH316" s="181"/>
      <c r="HI316" s="181"/>
      <c r="HJ316" s="181"/>
      <c r="HK316" s="181"/>
      <c r="HL316" s="181"/>
      <c r="HM316" s="181"/>
      <c r="HN316" s="181"/>
      <c r="HO316" s="181"/>
      <c r="HP316" s="181"/>
      <c r="HQ316" s="181"/>
      <c r="HR316" s="181"/>
      <c r="HS316" s="181"/>
      <c r="HT316" s="181"/>
      <c r="HU316" s="181"/>
      <c r="HV316" s="181"/>
      <c r="HW316" s="181"/>
      <c r="HX316" s="181"/>
      <c r="HY316" s="181"/>
      <c r="HZ316" s="181"/>
      <c r="IA316" s="181"/>
      <c r="IB316" s="181"/>
      <c r="IC316" s="181"/>
      <c r="ID316" s="181"/>
      <c r="IE316" s="181"/>
      <c r="IF316" s="181"/>
      <c r="IG316" s="181"/>
      <c r="IH316" s="181"/>
      <c r="II316" s="181"/>
      <c r="IJ316" s="181"/>
      <c r="IK316" s="181"/>
      <c r="IL316" s="181"/>
      <c r="IM316" s="181"/>
      <c r="IN316" s="181"/>
      <c r="IO316" s="181"/>
      <c r="IP316" s="181"/>
      <c r="IQ316" s="181"/>
      <c r="IR316" s="181"/>
      <c r="IS316" s="181"/>
      <c r="IT316" s="181"/>
      <c r="IU316" s="181"/>
      <c r="IV316" s="181"/>
      <c r="IW316" s="181"/>
      <c r="IX316" s="181"/>
      <c r="IY316" s="181"/>
      <c r="IZ316" s="181"/>
      <c r="JA316" s="181"/>
      <c r="JB316" s="181"/>
      <c r="JC316" s="181"/>
      <c r="JD316" s="181"/>
      <c r="JE316" s="181"/>
      <c r="JF316" s="181"/>
      <c r="JG316" s="181"/>
      <c r="JH316" s="181"/>
      <c r="JI316" s="181"/>
      <c r="JJ316" s="181"/>
      <c r="JK316" s="181"/>
      <c r="JL316" s="181"/>
      <c r="JM316" s="181"/>
      <c r="JN316" s="181"/>
      <c r="JO316" s="181"/>
      <c r="JP316" s="181"/>
      <c r="JQ316" s="181"/>
      <c r="JR316" s="181"/>
      <c r="JS316" s="181"/>
      <c r="JT316" s="181"/>
      <c r="JU316" s="181"/>
      <c r="JV316" s="181"/>
      <c r="JW316" s="181"/>
      <c r="JX316" s="181"/>
      <c r="JY316" s="181"/>
      <c r="JZ316" s="181"/>
      <c r="KA316" s="181"/>
      <c r="KB316" s="181"/>
      <c r="KC316" s="181"/>
      <c r="KD316" s="181"/>
      <c r="KE316" s="181"/>
      <c r="KF316" s="181"/>
      <c r="KG316" s="181"/>
      <c r="KH316" s="181"/>
      <c r="KI316" s="181"/>
      <c r="KJ316" s="181"/>
      <c r="KK316" s="181"/>
      <c r="KL316" s="181"/>
      <c r="KM316" s="181"/>
      <c r="KN316" s="181"/>
      <c r="KO316" s="181"/>
      <c r="KP316" s="181"/>
      <c r="KQ316" s="181"/>
      <c r="KR316" s="181"/>
      <c r="KS316" s="181"/>
      <c r="KT316" s="181"/>
      <c r="KU316" s="181"/>
      <c r="KV316" s="181"/>
      <c r="KW316" s="181"/>
      <c r="KX316" s="181"/>
      <c r="KY316" s="181"/>
      <c r="KZ316" s="181"/>
      <c r="LA316" s="181"/>
      <c r="LB316" s="181"/>
      <c r="LC316" s="181"/>
      <c r="LD316" s="181"/>
      <c r="LE316" s="181"/>
      <c r="LF316" s="181"/>
      <c r="LG316" s="181"/>
      <c r="LH316" s="181"/>
      <c r="LI316" s="181"/>
      <c r="LJ316" s="181"/>
      <c r="LK316" s="181"/>
      <c r="LL316" s="181"/>
      <c r="LM316" s="181"/>
      <c r="LN316" s="181"/>
      <c r="LO316" s="181"/>
      <c r="LP316" s="181"/>
      <c r="LQ316" s="181"/>
      <c r="LR316" s="181"/>
      <c r="LS316" s="181"/>
      <c r="LT316" s="181"/>
      <c r="LU316" s="181"/>
      <c r="LV316" s="181"/>
      <c r="LW316" s="181"/>
      <c r="LX316" s="181"/>
      <c r="LY316" s="181"/>
      <c r="LZ316" s="181"/>
      <c r="MA316" s="181"/>
      <c r="MB316" s="181"/>
      <c r="MC316" s="181"/>
      <c r="MD316" s="181"/>
      <c r="ME316" s="181"/>
      <c r="MF316" s="181"/>
      <c r="MG316" s="181"/>
      <c r="MH316" s="181"/>
      <c r="MI316" s="181"/>
      <c r="MJ316" s="181"/>
      <c r="MK316" s="181"/>
      <c r="ML316" s="181"/>
      <c r="MM316" s="181"/>
      <c r="MN316" s="181"/>
      <c r="MO316" s="181"/>
      <c r="MP316" s="181"/>
      <c r="MQ316" s="181"/>
      <c r="MR316" s="181"/>
      <c r="MS316" s="181"/>
      <c r="MT316" s="181"/>
      <c r="MU316" s="181"/>
      <c r="MV316" s="181"/>
      <c r="MW316" s="181"/>
      <c r="MX316" s="181"/>
      <c r="MY316" s="181"/>
      <c r="MZ316" s="181"/>
      <c r="NA316" s="181"/>
      <c r="NB316" s="181"/>
      <c r="NC316" s="181"/>
      <c r="ND316" s="181"/>
      <c r="NE316" s="181"/>
      <c r="NF316" s="181"/>
      <c r="NG316" s="181"/>
      <c r="NH316" s="181"/>
      <c r="NI316" s="181"/>
      <c r="NJ316" s="181"/>
      <c r="NK316" s="181"/>
      <c r="NL316" s="181"/>
      <c r="NM316" s="181"/>
      <c r="NN316" s="181"/>
      <c r="NO316" s="181"/>
      <c r="NP316" s="181"/>
      <c r="NQ316" s="181"/>
      <c r="NR316" s="181"/>
      <c r="NS316" s="181"/>
      <c r="NT316" s="181"/>
      <c r="NU316" s="181"/>
      <c r="NV316" s="181"/>
      <c r="NW316" s="181"/>
      <c r="NX316" s="181"/>
      <c r="NY316" s="181"/>
      <c r="NZ316" s="181"/>
      <c r="OA316" s="181"/>
      <c r="OB316" s="181"/>
      <c r="OC316" s="181"/>
      <c r="OD316" s="181"/>
      <c r="OE316" s="181"/>
      <c r="OF316" s="181"/>
      <c r="OG316" s="181"/>
      <c r="OH316" s="181"/>
      <c r="OI316" s="181"/>
      <c r="OJ316" s="181"/>
      <c r="OK316" s="181"/>
      <c r="OL316" s="181"/>
      <c r="OM316" s="181"/>
      <c r="ON316" s="181"/>
      <c r="OO316" s="181"/>
      <c r="OP316" s="181"/>
      <c r="OQ316" s="181"/>
      <c r="OR316" s="181"/>
      <c r="OS316" s="181"/>
      <c r="OT316" s="181"/>
      <c r="OU316" s="181"/>
      <c r="OV316" s="181"/>
      <c r="OW316" s="181"/>
      <c r="OX316" s="181"/>
      <c r="OY316" s="181"/>
      <c r="OZ316" s="181"/>
      <c r="PA316" s="181"/>
      <c r="PB316" s="181"/>
      <c r="PC316" s="181"/>
      <c r="PD316" s="181"/>
      <c r="PE316" s="181"/>
      <c r="PF316" s="181"/>
      <c r="PG316" s="181"/>
      <c r="PH316" s="181"/>
      <c r="PI316" s="181"/>
      <c r="PJ316" s="181"/>
      <c r="PK316" s="181"/>
      <c r="PL316" s="181"/>
      <c r="PM316" s="181"/>
      <c r="PN316" s="181"/>
      <c r="PO316" s="181"/>
      <c r="PP316" s="181"/>
      <c r="PQ316" s="181"/>
      <c r="PR316" s="181"/>
      <c r="PS316" s="181"/>
      <c r="PT316" s="181"/>
      <c r="PU316" s="181"/>
      <c r="PV316" s="181"/>
      <c r="PW316" s="181"/>
      <c r="PX316" s="181"/>
      <c r="PY316" s="181"/>
      <c r="PZ316" s="181"/>
      <c r="QA316" s="181"/>
      <c r="QB316" s="181"/>
      <c r="QC316" s="181"/>
      <c r="QD316" s="181"/>
      <c r="QE316" s="181"/>
      <c r="QF316" s="181"/>
      <c r="QG316" s="181"/>
      <c r="QH316" s="181"/>
      <c r="QI316" s="181"/>
      <c r="QJ316" s="181"/>
      <c r="QK316" s="181"/>
      <c r="QL316" s="181"/>
      <c r="QM316" s="181"/>
      <c r="QN316" s="181"/>
      <c r="QO316" s="181"/>
      <c r="QP316" s="181"/>
      <c r="QQ316" s="181"/>
      <c r="QR316" s="181"/>
      <c r="QS316" s="181"/>
      <c r="QT316" s="181"/>
      <c r="QU316" s="181"/>
      <c r="QV316" s="181"/>
      <c r="QW316" s="181"/>
      <c r="QX316" s="181"/>
      <c r="QY316" s="181"/>
      <c r="QZ316" s="181"/>
      <c r="RA316" s="181"/>
      <c r="RB316" s="181"/>
      <c r="RC316" s="181"/>
      <c r="RD316" s="181"/>
      <c r="RE316" s="181"/>
      <c r="RF316" s="181"/>
      <c r="RG316" s="181"/>
      <c r="RH316" s="181"/>
      <c r="RI316" s="181"/>
      <c r="RJ316" s="181"/>
      <c r="RK316" s="181"/>
      <c r="RL316" s="181"/>
      <c r="RM316" s="181"/>
      <c r="RN316" s="181"/>
      <c r="RO316" s="181"/>
      <c r="RP316" s="181"/>
      <c r="RQ316" s="181"/>
      <c r="RR316" s="181"/>
      <c r="RS316" s="181"/>
      <c r="RT316" s="181"/>
      <c r="RU316" s="181"/>
      <c r="RV316" s="181"/>
      <c r="RW316" s="181"/>
      <c r="RX316" s="181"/>
      <c r="RY316" s="181"/>
      <c r="RZ316" s="181"/>
      <c r="SA316" s="181"/>
      <c r="SB316" s="181"/>
    </row>
    <row r="317" spans="1:496" ht="15" customHeight="1" x14ac:dyDescent="0.2">
      <c r="A317" t="s">
        <v>1499</v>
      </c>
      <c r="B317"/>
      <c r="C317"/>
      <c r="D317"/>
      <c r="E317" t="s">
        <v>320</v>
      </c>
    </row>
    <row r="318" spans="1:496" ht="15" customHeight="1" x14ac:dyDescent="0.2">
      <c r="A318" t="s">
        <v>1101</v>
      </c>
      <c r="B318"/>
      <c r="C318"/>
      <c r="D318"/>
      <c r="E318" t="s">
        <v>311</v>
      </c>
    </row>
    <row r="319" spans="1:496" ht="15" customHeight="1" x14ac:dyDescent="0.2">
      <c r="A319" t="s">
        <v>1852</v>
      </c>
      <c r="B319"/>
      <c r="C319"/>
      <c r="D319"/>
      <c r="E319" t="s">
        <v>389</v>
      </c>
    </row>
    <row r="320" spans="1:496" s="183" customFormat="1" ht="15" customHeight="1" x14ac:dyDescent="0.2">
      <c r="A320" t="s">
        <v>1853</v>
      </c>
      <c r="B320"/>
      <c r="C320"/>
      <c r="D320"/>
      <c r="E320" t="s">
        <v>388</v>
      </c>
      <c r="F320" s="181"/>
      <c r="G320" s="181"/>
      <c r="H320" s="181"/>
      <c r="I320" s="181"/>
      <c r="J320" s="181"/>
      <c r="K320" s="181"/>
      <c r="L320" s="181"/>
      <c r="M320" s="181"/>
      <c r="N320" s="181"/>
      <c r="O320" s="181"/>
      <c r="P320" s="181"/>
      <c r="Q320" s="181"/>
      <c r="R320" s="181"/>
      <c r="S320" s="181"/>
      <c r="T320" s="181"/>
      <c r="U320" s="181"/>
      <c r="V320" s="181"/>
      <c r="W320" s="181"/>
      <c r="X320" s="181"/>
      <c r="Y320" s="181"/>
      <c r="Z320" s="181"/>
      <c r="AA320" s="181"/>
      <c r="AB320" s="181"/>
      <c r="AC320" s="181"/>
      <c r="AD320" s="181"/>
      <c r="AE320" s="181"/>
      <c r="AF320" s="181"/>
      <c r="AG320" s="181"/>
      <c r="AH320" s="181"/>
      <c r="AI320" s="181"/>
      <c r="AJ320" s="181"/>
      <c r="AK320" s="181"/>
      <c r="AL320" s="181"/>
      <c r="AM320" s="181"/>
      <c r="AN320" s="181"/>
      <c r="AO320" s="181"/>
      <c r="AP320" s="181"/>
      <c r="AQ320" s="181"/>
      <c r="AR320" s="181"/>
      <c r="AS320" s="181"/>
      <c r="AT320" s="181"/>
      <c r="AU320" s="181"/>
      <c r="AV320" s="181"/>
      <c r="AW320" s="181"/>
      <c r="AX320" s="181"/>
      <c r="AY320" s="181"/>
      <c r="AZ320" s="181"/>
      <c r="BA320" s="181"/>
      <c r="BB320" s="181"/>
      <c r="BC320" s="181"/>
      <c r="BD320" s="181"/>
      <c r="BE320" s="181"/>
      <c r="BF320" s="181"/>
      <c r="BG320" s="181"/>
      <c r="BH320" s="181"/>
      <c r="BI320" s="181"/>
      <c r="BJ320" s="181"/>
      <c r="BK320" s="181"/>
      <c r="BL320" s="181"/>
      <c r="BM320" s="181"/>
      <c r="BN320" s="181"/>
      <c r="BO320" s="181"/>
      <c r="BP320" s="181"/>
      <c r="BQ320" s="181"/>
      <c r="BR320" s="181"/>
      <c r="BS320" s="181"/>
      <c r="BT320" s="181"/>
      <c r="BU320" s="181"/>
      <c r="BV320" s="181"/>
      <c r="BW320" s="181"/>
      <c r="BX320" s="181"/>
      <c r="BY320" s="181"/>
      <c r="BZ320" s="181"/>
      <c r="CA320" s="181"/>
      <c r="CB320" s="181"/>
      <c r="CC320" s="181"/>
      <c r="CD320" s="181"/>
      <c r="CE320" s="181"/>
      <c r="CF320" s="181"/>
      <c r="CG320" s="181"/>
      <c r="CH320" s="181"/>
      <c r="CI320" s="181"/>
      <c r="CJ320" s="181"/>
      <c r="CK320" s="181"/>
      <c r="CL320" s="181"/>
      <c r="CM320" s="181"/>
      <c r="CN320" s="181"/>
      <c r="CO320" s="181"/>
      <c r="CP320" s="181"/>
      <c r="CQ320" s="181"/>
      <c r="CR320" s="181"/>
      <c r="CS320" s="181"/>
      <c r="CT320" s="181"/>
      <c r="CU320" s="181"/>
      <c r="CV320" s="181"/>
      <c r="CW320" s="181"/>
      <c r="CX320" s="181"/>
      <c r="CY320" s="181"/>
      <c r="CZ320" s="181"/>
      <c r="DA320" s="181"/>
      <c r="DB320" s="181"/>
      <c r="DC320" s="181"/>
      <c r="DD320" s="181"/>
      <c r="DE320" s="181"/>
      <c r="DF320" s="181"/>
      <c r="DG320" s="181"/>
      <c r="DH320" s="181"/>
      <c r="DI320" s="181"/>
      <c r="DJ320" s="181"/>
      <c r="DK320" s="181"/>
      <c r="DL320" s="181"/>
      <c r="DM320" s="181"/>
      <c r="DN320" s="181"/>
      <c r="DO320" s="181"/>
      <c r="DP320" s="181"/>
      <c r="DQ320" s="181"/>
      <c r="DR320" s="181"/>
      <c r="DS320" s="181"/>
      <c r="DT320" s="181"/>
      <c r="DU320" s="181"/>
      <c r="DV320" s="181"/>
      <c r="DW320" s="181"/>
      <c r="DX320" s="181"/>
      <c r="DY320" s="181"/>
      <c r="DZ320" s="181"/>
      <c r="EA320" s="181"/>
      <c r="EB320" s="181"/>
      <c r="EC320" s="181"/>
      <c r="ED320" s="181"/>
      <c r="EE320" s="181"/>
      <c r="EF320" s="181"/>
      <c r="EG320" s="181"/>
      <c r="EH320" s="181"/>
      <c r="EI320" s="181"/>
      <c r="EJ320" s="181"/>
      <c r="EK320" s="181"/>
      <c r="EL320" s="181"/>
      <c r="EM320" s="181"/>
      <c r="EN320" s="181"/>
      <c r="EO320" s="181"/>
      <c r="EP320" s="181"/>
      <c r="EQ320" s="181"/>
      <c r="ER320" s="181"/>
      <c r="ES320" s="181"/>
      <c r="ET320" s="181"/>
      <c r="EU320" s="181"/>
      <c r="EV320" s="181"/>
      <c r="EW320" s="181"/>
      <c r="EX320" s="181"/>
      <c r="EY320" s="181"/>
      <c r="EZ320" s="181"/>
      <c r="FA320" s="181"/>
      <c r="FB320" s="181"/>
      <c r="FC320" s="181"/>
      <c r="FD320" s="181"/>
      <c r="FE320" s="181"/>
      <c r="FF320" s="181"/>
      <c r="FG320" s="181"/>
      <c r="FH320" s="181"/>
      <c r="FI320" s="181"/>
      <c r="FJ320" s="181"/>
      <c r="FK320" s="181"/>
      <c r="FL320" s="181"/>
      <c r="FM320" s="181"/>
      <c r="FN320" s="181"/>
      <c r="FO320" s="181"/>
      <c r="FP320" s="181"/>
      <c r="FQ320" s="181"/>
      <c r="FR320" s="181"/>
      <c r="FS320" s="181"/>
      <c r="FT320" s="181"/>
      <c r="FU320" s="181"/>
      <c r="FV320" s="181"/>
      <c r="FW320" s="181"/>
      <c r="FX320" s="181"/>
      <c r="FY320" s="181"/>
      <c r="FZ320" s="181"/>
      <c r="GA320" s="181"/>
      <c r="GB320" s="181"/>
      <c r="GC320" s="181"/>
      <c r="GD320" s="181"/>
      <c r="GE320" s="181"/>
      <c r="GF320" s="181"/>
      <c r="GG320" s="181"/>
      <c r="GH320" s="181"/>
      <c r="GI320" s="181"/>
      <c r="GJ320" s="181"/>
      <c r="GK320" s="181"/>
      <c r="GL320" s="181"/>
      <c r="GM320" s="181"/>
      <c r="GN320" s="181"/>
      <c r="GO320" s="181"/>
      <c r="GP320" s="181"/>
      <c r="GQ320" s="181"/>
      <c r="GR320" s="181"/>
      <c r="GS320" s="181"/>
      <c r="GT320" s="181"/>
      <c r="GU320" s="181"/>
      <c r="GV320" s="181"/>
      <c r="GW320" s="181"/>
      <c r="GX320" s="181"/>
      <c r="GY320" s="181"/>
      <c r="GZ320" s="181"/>
      <c r="HA320" s="181"/>
      <c r="HB320" s="181"/>
      <c r="HC320" s="181"/>
      <c r="HD320" s="181"/>
      <c r="HE320" s="181"/>
      <c r="HF320" s="181"/>
      <c r="HG320" s="181"/>
      <c r="HH320" s="181"/>
      <c r="HI320" s="181"/>
      <c r="HJ320" s="181"/>
      <c r="HK320" s="181"/>
      <c r="HL320" s="181"/>
      <c r="HM320" s="181"/>
      <c r="HN320" s="181"/>
      <c r="HO320" s="181"/>
      <c r="HP320" s="181"/>
      <c r="HQ320" s="181"/>
      <c r="HR320" s="181"/>
      <c r="HS320" s="181"/>
      <c r="HT320" s="181"/>
      <c r="HU320" s="181"/>
      <c r="HV320" s="181"/>
      <c r="HW320" s="181"/>
      <c r="HX320" s="181"/>
      <c r="HY320" s="181"/>
      <c r="HZ320" s="181"/>
      <c r="IA320" s="181"/>
      <c r="IB320" s="181"/>
      <c r="IC320" s="181"/>
      <c r="ID320" s="181"/>
      <c r="IE320" s="181"/>
      <c r="IF320" s="181"/>
      <c r="IG320" s="181"/>
      <c r="IH320" s="181"/>
      <c r="II320" s="181"/>
      <c r="IJ320" s="181"/>
      <c r="IK320" s="181"/>
      <c r="IL320" s="181"/>
      <c r="IM320" s="181"/>
      <c r="IN320" s="181"/>
      <c r="IO320" s="181"/>
      <c r="IP320" s="181"/>
      <c r="IQ320" s="181"/>
      <c r="IR320" s="181"/>
      <c r="IS320" s="181"/>
      <c r="IT320" s="181"/>
      <c r="IU320" s="181"/>
      <c r="IV320" s="181"/>
      <c r="IW320" s="181"/>
      <c r="IX320" s="181"/>
      <c r="IY320" s="181"/>
      <c r="IZ320" s="181"/>
      <c r="JA320" s="181"/>
      <c r="JB320" s="181"/>
      <c r="JC320" s="181"/>
      <c r="JD320" s="181"/>
      <c r="JE320" s="181"/>
      <c r="JF320" s="181"/>
      <c r="JG320" s="181"/>
      <c r="JH320" s="181"/>
      <c r="JI320" s="181"/>
      <c r="JJ320" s="181"/>
      <c r="JK320" s="181"/>
      <c r="JL320" s="181"/>
      <c r="JM320" s="181"/>
      <c r="JN320" s="181"/>
      <c r="JO320" s="181"/>
      <c r="JP320" s="181"/>
      <c r="JQ320" s="181"/>
      <c r="JR320" s="181"/>
      <c r="JS320" s="181"/>
      <c r="JT320" s="181"/>
      <c r="JU320" s="181"/>
      <c r="JV320" s="181"/>
      <c r="JW320" s="181"/>
      <c r="JX320" s="181"/>
      <c r="JY320" s="181"/>
      <c r="JZ320" s="181"/>
      <c r="KA320" s="181"/>
      <c r="KB320" s="181"/>
      <c r="KC320" s="181"/>
      <c r="KD320" s="181"/>
      <c r="KE320" s="181"/>
      <c r="KF320" s="181"/>
      <c r="KG320" s="181"/>
      <c r="KH320" s="181"/>
      <c r="KI320" s="181"/>
      <c r="KJ320" s="181"/>
      <c r="KK320" s="181"/>
      <c r="KL320" s="181"/>
      <c r="KM320" s="181"/>
      <c r="KN320" s="181"/>
      <c r="KO320" s="181"/>
      <c r="KP320" s="181"/>
      <c r="KQ320" s="181"/>
      <c r="KR320" s="181"/>
      <c r="KS320" s="181"/>
      <c r="KT320" s="181"/>
      <c r="KU320" s="181"/>
      <c r="KV320" s="181"/>
      <c r="KW320" s="181"/>
      <c r="KX320" s="181"/>
      <c r="KY320" s="181"/>
      <c r="KZ320" s="181"/>
      <c r="LA320" s="181"/>
      <c r="LB320" s="181"/>
      <c r="LC320" s="181"/>
      <c r="LD320" s="181"/>
      <c r="LE320" s="181"/>
      <c r="LF320" s="181"/>
      <c r="LG320" s="181"/>
      <c r="LH320" s="181"/>
      <c r="LI320" s="181"/>
      <c r="LJ320" s="181"/>
      <c r="LK320" s="181"/>
      <c r="LL320" s="181"/>
      <c r="LM320" s="181"/>
      <c r="LN320" s="181"/>
      <c r="LO320" s="181"/>
      <c r="LP320" s="181"/>
      <c r="LQ320" s="181"/>
      <c r="LR320" s="181"/>
      <c r="LS320" s="181"/>
      <c r="LT320" s="181"/>
      <c r="LU320" s="181"/>
      <c r="LV320" s="181"/>
      <c r="LW320" s="181"/>
      <c r="LX320" s="181"/>
      <c r="LY320" s="181"/>
      <c r="LZ320" s="181"/>
      <c r="MA320" s="181"/>
      <c r="MB320" s="181"/>
      <c r="MC320" s="181"/>
      <c r="MD320" s="181"/>
      <c r="ME320" s="181"/>
      <c r="MF320" s="181"/>
      <c r="MG320" s="181"/>
      <c r="MH320" s="181"/>
      <c r="MI320" s="181"/>
      <c r="MJ320" s="181"/>
      <c r="MK320" s="181"/>
      <c r="ML320" s="181"/>
      <c r="MM320" s="181"/>
      <c r="MN320" s="181"/>
      <c r="MO320" s="181"/>
      <c r="MP320" s="181"/>
      <c r="MQ320" s="181"/>
      <c r="MR320" s="181"/>
      <c r="MS320" s="181"/>
      <c r="MT320" s="181"/>
      <c r="MU320" s="181"/>
      <c r="MV320" s="181"/>
      <c r="MW320" s="181"/>
      <c r="MX320" s="181"/>
      <c r="MY320" s="181"/>
      <c r="MZ320" s="181"/>
      <c r="NA320" s="181"/>
      <c r="NB320" s="181"/>
      <c r="NC320" s="181"/>
      <c r="ND320" s="181"/>
      <c r="NE320" s="181"/>
      <c r="NF320" s="181"/>
      <c r="NG320" s="181"/>
      <c r="NH320" s="181"/>
      <c r="NI320" s="181"/>
      <c r="NJ320" s="181"/>
      <c r="NK320" s="181"/>
      <c r="NL320" s="181"/>
      <c r="NM320" s="181"/>
      <c r="NN320" s="181"/>
      <c r="NO320" s="181"/>
      <c r="NP320" s="181"/>
      <c r="NQ320" s="181"/>
      <c r="NR320" s="181"/>
      <c r="NS320" s="181"/>
      <c r="NT320" s="181"/>
      <c r="NU320" s="181"/>
      <c r="NV320" s="181"/>
      <c r="NW320" s="181"/>
      <c r="NX320" s="181"/>
      <c r="NY320" s="181"/>
      <c r="NZ320" s="181"/>
      <c r="OA320" s="181"/>
      <c r="OB320" s="181"/>
      <c r="OC320" s="181"/>
      <c r="OD320" s="181"/>
      <c r="OE320" s="181"/>
      <c r="OF320" s="181"/>
      <c r="OG320" s="181"/>
      <c r="OH320" s="181"/>
      <c r="OI320" s="181"/>
      <c r="OJ320" s="181"/>
      <c r="OK320" s="181"/>
      <c r="OL320" s="181"/>
      <c r="OM320" s="181"/>
      <c r="ON320" s="181"/>
      <c r="OO320" s="181"/>
      <c r="OP320" s="181"/>
      <c r="OQ320" s="181"/>
      <c r="OR320" s="181"/>
      <c r="OS320" s="181"/>
      <c r="OT320" s="181"/>
      <c r="OU320" s="181"/>
      <c r="OV320" s="181"/>
      <c r="OW320" s="181"/>
      <c r="OX320" s="181"/>
      <c r="OY320" s="181"/>
      <c r="OZ320" s="181"/>
      <c r="PA320" s="181"/>
      <c r="PB320" s="181"/>
      <c r="PC320" s="181"/>
      <c r="PD320" s="181"/>
      <c r="PE320" s="181"/>
      <c r="PF320" s="181"/>
      <c r="PG320" s="181"/>
      <c r="PH320" s="181"/>
      <c r="PI320" s="181"/>
      <c r="PJ320" s="181"/>
      <c r="PK320" s="181"/>
      <c r="PL320" s="181"/>
      <c r="PM320" s="181"/>
      <c r="PN320" s="181"/>
      <c r="PO320" s="181"/>
      <c r="PP320" s="181"/>
      <c r="PQ320" s="181"/>
      <c r="PR320" s="181"/>
      <c r="PS320" s="181"/>
      <c r="PT320" s="181"/>
      <c r="PU320" s="181"/>
      <c r="PV320" s="181"/>
      <c r="PW320" s="181"/>
      <c r="PX320" s="181"/>
      <c r="PY320" s="181"/>
      <c r="PZ320" s="181"/>
      <c r="QA320" s="181"/>
      <c r="QB320" s="181"/>
      <c r="QC320" s="181"/>
      <c r="QD320" s="181"/>
      <c r="QE320" s="181"/>
      <c r="QF320" s="181"/>
      <c r="QG320" s="181"/>
      <c r="QH320" s="181"/>
      <c r="QI320" s="181"/>
      <c r="QJ320" s="181"/>
      <c r="QK320" s="181"/>
      <c r="QL320" s="181"/>
      <c r="QM320" s="181"/>
      <c r="QN320" s="181"/>
      <c r="QO320" s="181"/>
      <c r="QP320" s="181"/>
      <c r="QQ320" s="181"/>
      <c r="QR320" s="181"/>
      <c r="QS320" s="181"/>
      <c r="QT320" s="181"/>
      <c r="QU320" s="181"/>
      <c r="QV320" s="181"/>
      <c r="QW320" s="181"/>
      <c r="QX320" s="181"/>
      <c r="QY320" s="181"/>
      <c r="QZ320" s="181"/>
      <c r="RA320" s="181"/>
      <c r="RB320" s="181"/>
      <c r="RC320" s="181"/>
      <c r="RD320" s="181"/>
      <c r="RE320" s="181"/>
      <c r="RF320" s="181"/>
      <c r="RG320" s="181"/>
      <c r="RH320" s="181"/>
      <c r="RI320" s="181"/>
      <c r="RJ320" s="181"/>
      <c r="RK320" s="181"/>
      <c r="RL320" s="181"/>
      <c r="RM320" s="181"/>
      <c r="RN320" s="181"/>
      <c r="RO320" s="181"/>
      <c r="RP320" s="181"/>
      <c r="RQ320" s="181"/>
      <c r="RR320" s="181"/>
      <c r="RS320" s="181"/>
      <c r="RT320" s="181"/>
      <c r="RU320" s="181"/>
      <c r="RV320" s="181"/>
      <c r="RW320" s="181"/>
      <c r="RX320" s="181"/>
      <c r="RY320" s="181"/>
      <c r="RZ320" s="181"/>
      <c r="SA320" s="181"/>
      <c r="SB320" s="181"/>
    </row>
    <row r="321" spans="1:496" s="183" customFormat="1" ht="15" customHeight="1" x14ac:dyDescent="0.2">
      <c r="A321" t="s">
        <v>1854</v>
      </c>
      <c r="B321"/>
      <c r="C321"/>
      <c r="D321"/>
      <c r="E321" t="s">
        <v>364</v>
      </c>
      <c r="F321" s="181"/>
      <c r="G321" s="181"/>
      <c r="H321" s="181"/>
      <c r="I321" s="181"/>
      <c r="J321" s="181"/>
      <c r="K321" s="181"/>
      <c r="L321" s="181"/>
      <c r="M321" s="181"/>
      <c r="N321" s="181"/>
      <c r="O321" s="181"/>
      <c r="P321" s="181"/>
      <c r="Q321" s="181"/>
      <c r="R321" s="181"/>
      <c r="S321" s="181"/>
      <c r="T321" s="181"/>
      <c r="U321" s="181"/>
      <c r="V321" s="181"/>
      <c r="W321" s="181"/>
      <c r="X321" s="181"/>
      <c r="Y321" s="181"/>
      <c r="Z321" s="181"/>
      <c r="AA321" s="181"/>
      <c r="AB321" s="181"/>
      <c r="AC321" s="181"/>
      <c r="AD321" s="181"/>
      <c r="AE321" s="181"/>
      <c r="AF321" s="181"/>
      <c r="AG321" s="181"/>
      <c r="AH321" s="181"/>
      <c r="AI321" s="181"/>
      <c r="AJ321" s="181"/>
      <c r="AK321" s="181"/>
      <c r="AL321" s="181"/>
      <c r="AM321" s="181"/>
      <c r="AN321" s="181"/>
      <c r="AO321" s="181"/>
      <c r="AP321" s="181"/>
      <c r="AQ321" s="181"/>
      <c r="AR321" s="181"/>
      <c r="AS321" s="181"/>
      <c r="AT321" s="181"/>
      <c r="AU321" s="181"/>
      <c r="AV321" s="181"/>
      <c r="AW321" s="181"/>
      <c r="AX321" s="181"/>
      <c r="AY321" s="181"/>
      <c r="AZ321" s="181"/>
      <c r="BA321" s="181"/>
      <c r="BB321" s="181"/>
      <c r="BC321" s="181"/>
      <c r="BD321" s="181"/>
      <c r="BE321" s="181"/>
      <c r="BF321" s="181"/>
      <c r="BG321" s="181"/>
      <c r="BH321" s="181"/>
      <c r="BI321" s="181"/>
      <c r="BJ321" s="181"/>
      <c r="BK321" s="181"/>
      <c r="BL321" s="181"/>
      <c r="BM321" s="181"/>
      <c r="BN321" s="181"/>
      <c r="BO321" s="181"/>
      <c r="BP321" s="181"/>
      <c r="BQ321" s="181"/>
      <c r="BR321" s="181"/>
      <c r="BS321" s="181"/>
      <c r="BT321" s="181"/>
      <c r="BU321" s="181"/>
      <c r="BV321" s="181"/>
      <c r="BW321" s="181"/>
      <c r="BX321" s="181"/>
      <c r="BY321" s="181"/>
      <c r="BZ321" s="181"/>
      <c r="CA321" s="181"/>
      <c r="CB321" s="181"/>
      <c r="CC321" s="181"/>
      <c r="CD321" s="181"/>
      <c r="CE321" s="181"/>
      <c r="CF321" s="181"/>
      <c r="CG321" s="181"/>
      <c r="CH321" s="181"/>
      <c r="CI321" s="181"/>
      <c r="CJ321" s="181"/>
      <c r="CK321" s="181"/>
      <c r="CL321" s="181"/>
      <c r="CM321" s="181"/>
      <c r="CN321" s="181"/>
      <c r="CO321" s="181"/>
      <c r="CP321" s="181"/>
      <c r="CQ321" s="181"/>
      <c r="CR321" s="181"/>
      <c r="CS321" s="181"/>
      <c r="CT321" s="181"/>
      <c r="CU321" s="181"/>
      <c r="CV321" s="181"/>
      <c r="CW321" s="181"/>
      <c r="CX321" s="181"/>
      <c r="CY321" s="181"/>
      <c r="CZ321" s="181"/>
      <c r="DA321" s="181"/>
      <c r="DB321" s="181"/>
      <c r="DC321" s="181"/>
      <c r="DD321" s="181"/>
      <c r="DE321" s="181"/>
      <c r="DF321" s="181"/>
      <c r="DG321" s="181"/>
      <c r="DH321" s="181"/>
      <c r="DI321" s="181"/>
      <c r="DJ321" s="181"/>
      <c r="DK321" s="181"/>
      <c r="DL321" s="181"/>
      <c r="DM321" s="181"/>
      <c r="DN321" s="181"/>
      <c r="DO321" s="181"/>
      <c r="DP321" s="181"/>
      <c r="DQ321" s="181"/>
      <c r="DR321" s="181"/>
      <c r="DS321" s="181"/>
      <c r="DT321" s="181"/>
      <c r="DU321" s="181"/>
      <c r="DV321" s="181"/>
      <c r="DW321" s="181"/>
      <c r="DX321" s="181"/>
      <c r="DY321" s="181"/>
      <c r="DZ321" s="181"/>
      <c r="EA321" s="181"/>
      <c r="EB321" s="181"/>
      <c r="EC321" s="181"/>
      <c r="ED321" s="181"/>
      <c r="EE321" s="181"/>
      <c r="EF321" s="181"/>
      <c r="EG321" s="181"/>
      <c r="EH321" s="181"/>
      <c r="EI321" s="181"/>
      <c r="EJ321" s="181"/>
      <c r="EK321" s="181"/>
      <c r="EL321" s="181"/>
      <c r="EM321" s="181"/>
      <c r="EN321" s="181"/>
      <c r="EO321" s="181"/>
      <c r="EP321" s="181"/>
      <c r="EQ321" s="181"/>
      <c r="ER321" s="181"/>
      <c r="ES321" s="181"/>
      <c r="ET321" s="181"/>
      <c r="EU321" s="181"/>
      <c r="EV321" s="181"/>
      <c r="EW321" s="181"/>
      <c r="EX321" s="181"/>
      <c r="EY321" s="181"/>
      <c r="EZ321" s="181"/>
      <c r="FA321" s="181"/>
      <c r="FB321" s="181"/>
      <c r="FC321" s="181"/>
      <c r="FD321" s="181"/>
      <c r="FE321" s="181"/>
      <c r="FF321" s="181"/>
      <c r="FG321" s="181"/>
      <c r="FH321" s="181"/>
      <c r="FI321" s="181"/>
      <c r="FJ321" s="181"/>
      <c r="FK321" s="181"/>
      <c r="FL321" s="181"/>
      <c r="FM321" s="181"/>
      <c r="FN321" s="181"/>
      <c r="FO321" s="181"/>
      <c r="FP321" s="181"/>
      <c r="FQ321" s="181"/>
      <c r="FR321" s="181"/>
      <c r="FS321" s="181"/>
      <c r="FT321" s="181"/>
      <c r="FU321" s="181"/>
      <c r="FV321" s="181"/>
      <c r="FW321" s="181"/>
      <c r="FX321" s="181"/>
      <c r="FY321" s="181"/>
      <c r="FZ321" s="181"/>
      <c r="GA321" s="181"/>
      <c r="GB321" s="181"/>
      <c r="GC321" s="181"/>
      <c r="GD321" s="181"/>
      <c r="GE321" s="181"/>
      <c r="GF321" s="181"/>
      <c r="GG321" s="181"/>
      <c r="GH321" s="181"/>
      <c r="GI321" s="181"/>
      <c r="GJ321" s="181"/>
      <c r="GK321" s="181"/>
      <c r="GL321" s="181"/>
      <c r="GM321" s="181"/>
      <c r="GN321" s="181"/>
      <c r="GO321" s="181"/>
      <c r="GP321" s="181"/>
      <c r="GQ321" s="181"/>
      <c r="GR321" s="181"/>
      <c r="GS321" s="181"/>
      <c r="GT321" s="181"/>
      <c r="GU321" s="181"/>
      <c r="GV321" s="181"/>
      <c r="GW321" s="181"/>
      <c r="GX321" s="181"/>
      <c r="GY321" s="181"/>
      <c r="GZ321" s="181"/>
      <c r="HA321" s="181"/>
      <c r="HB321" s="181"/>
      <c r="HC321" s="181"/>
      <c r="HD321" s="181"/>
      <c r="HE321" s="181"/>
      <c r="HF321" s="181"/>
      <c r="HG321" s="181"/>
      <c r="HH321" s="181"/>
      <c r="HI321" s="181"/>
      <c r="HJ321" s="181"/>
      <c r="HK321" s="181"/>
      <c r="HL321" s="181"/>
      <c r="HM321" s="181"/>
      <c r="HN321" s="181"/>
      <c r="HO321" s="181"/>
      <c r="HP321" s="181"/>
      <c r="HQ321" s="181"/>
      <c r="HR321" s="181"/>
      <c r="HS321" s="181"/>
      <c r="HT321" s="181"/>
      <c r="HU321" s="181"/>
      <c r="HV321" s="181"/>
      <c r="HW321" s="181"/>
      <c r="HX321" s="181"/>
      <c r="HY321" s="181"/>
      <c r="HZ321" s="181"/>
      <c r="IA321" s="181"/>
      <c r="IB321" s="181"/>
      <c r="IC321" s="181"/>
      <c r="ID321" s="181"/>
      <c r="IE321" s="181"/>
      <c r="IF321" s="181"/>
      <c r="IG321" s="181"/>
      <c r="IH321" s="181"/>
      <c r="II321" s="181"/>
      <c r="IJ321" s="181"/>
      <c r="IK321" s="181"/>
      <c r="IL321" s="181"/>
      <c r="IM321" s="181"/>
      <c r="IN321" s="181"/>
      <c r="IO321" s="181"/>
      <c r="IP321" s="181"/>
      <c r="IQ321" s="181"/>
      <c r="IR321" s="181"/>
      <c r="IS321" s="181"/>
      <c r="IT321" s="181"/>
      <c r="IU321" s="181"/>
      <c r="IV321" s="181"/>
      <c r="IW321" s="181"/>
      <c r="IX321" s="181"/>
      <c r="IY321" s="181"/>
      <c r="IZ321" s="181"/>
      <c r="JA321" s="181"/>
      <c r="JB321" s="181"/>
      <c r="JC321" s="181"/>
      <c r="JD321" s="181"/>
      <c r="JE321" s="181"/>
      <c r="JF321" s="181"/>
      <c r="JG321" s="181"/>
      <c r="JH321" s="181"/>
      <c r="JI321" s="181"/>
      <c r="JJ321" s="181"/>
      <c r="JK321" s="181"/>
      <c r="JL321" s="181"/>
      <c r="JM321" s="181"/>
      <c r="JN321" s="181"/>
      <c r="JO321" s="181"/>
      <c r="JP321" s="181"/>
      <c r="JQ321" s="181"/>
      <c r="JR321" s="181"/>
      <c r="JS321" s="181"/>
      <c r="JT321" s="181"/>
      <c r="JU321" s="181"/>
      <c r="JV321" s="181"/>
      <c r="JW321" s="181"/>
      <c r="JX321" s="181"/>
      <c r="JY321" s="181"/>
      <c r="JZ321" s="181"/>
      <c r="KA321" s="181"/>
      <c r="KB321" s="181"/>
      <c r="KC321" s="181"/>
      <c r="KD321" s="181"/>
      <c r="KE321" s="181"/>
      <c r="KF321" s="181"/>
      <c r="KG321" s="181"/>
      <c r="KH321" s="181"/>
      <c r="KI321" s="181"/>
      <c r="KJ321" s="181"/>
      <c r="KK321" s="181"/>
      <c r="KL321" s="181"/>
      <c r="KM321" s="181"/>
      <c r="KN321" s="181"/>
      <c r="KO321" s="181"/>
      <c r="KP321" s="181"/>
      <c r="KQ321" s="181"/>
      <c r="KR321" s="181"/>
      <c r="KS321" s="181"/>
      <c r="KT321" s="181"/>
      <c r="KU321" s="181"/>
      <c r="KV321" s="181"/>
      <c r="KW321" s="181"/>
      <c r="KX321" s="181"/>
      <c r="KY321" s="181"/>
      <c r="KZ321" s="181"/>
      <c r="LA321" s="181"/>
      <c r="LB321" s="181"/>
      <c r="LC321" s="181"/>
      <c r="LD321" s="181"/>
      <c r="LE321" s="181"/>
      <c r="LF321" s="181"/>
      <c r="LG321" s="181"/>
      <c r="LH321" s="181"/>
      <c r="LI321" s="181"/>
      <c r="LJ321" s="181"/>
      <c r="LK321" s="181"/>
      <c r="LL321" s="181"/>
      <c r="LM321" s="181"/>
      <c r="LN321" s="181"/>
      <c r="LO321" s="181"/>
      <c r="LP321" s="181"/>
      <c r="LQ321" s="181"/>
      <c r="LR321" s="181"/>
      <c r="LS321" s="181"/>
      <c r="LT321" s="181"/>
      <c r="LU321" s="181"/>
      <c r="LV321" s="181"/>
      <c r="LW321" s="181"/>
      <c r="LX321" s="181"/>
      <c r="LY321" s="181"/>
      <c r="LZ321" s="181"/>
      <c r="MA321" s="181"/>
      <c r="MB321" s="181"/>
      <c r="MC321" s="181"/>
      <c r="MD321" s="181"/>
      <c r="ME321" s="181"/>
      <c r="MF321" s="181"/>
      <c r="MG321" s="181"/>
      <c r="MH321" s="181"/>
      <c r="MI321" s="181"/>
      <c r="MJ321" s="181"/>
      <c r="MK321" s="181"/>
      <c r="ML321" s="181"/>
      <c r="MM321" s="181"/>
      <c r="MN321" s="181"/>
      <c r="MO321" s="181"/>
      <c r="MP321" s="181"/>
      <c r="MQ321" s="181"/>
      <c r="MR321" s="181"/>
      <c r="MS321" s="181"/>
      <c r="MT321" s="181"/>
      <c r="MU321" s="181"/>
      <c r="MV321" s="181"/>
      <c r="MW321" s="181"/>
      <c r="MX321" s="181"/>
      <c r="MY321" s="181"/>
      <c r="MZ321" s="181"/>
      <c r="NA321" s="181"/>
      <c r="NB321" s="181"/>
      <c r="NC321" s="181"/>
      <c r="ND321" s="181"/>
      <c r="NE321" s="181"/>
      <c r="NF321" s="181"/>
      <c r="NG321" s="181"/>
      <c r="NH321" s="181"/>
      <c r="NI321" s="181"/>
      <c r="NJ321" s="181"/>
      <c r="NK321" s="181"/>
      <c r="NL321" s="181"/>
      <c r="NM321" s="181"/>
      <c r="NN321" s="181"/>
      <c r="NO321" s="181"/>
      <c r="NP321" s="181"/>
      <c r="NQ321" s="181"/>
      <c r="NR321" s="181"/>
      <c r="NS321" s="181"/>
      <c r="NT321" s="181"/>
      <c r="NU321" s="181"/>
      <c r="NV321" s="181"/>
      <c r="NW321" s="181"/>
      <c r="NX321" s="181"/>
      <c r="NY321" s="181"/>
      <c r="NZ321" s="181"/>
      <c r="OA321" s="181"/>
      <c r="OB321" s="181"/>
      <c r="OC321" s="181"/>
      <c r="OD321" s="181"/>
      <c r="OE321" s="181"/>
      <c r="OF321" s="181"/>
      <c r="OG321" s="181"/>
      <c r="OH321" s="181"/>
      <c r="OI321" s="181"/>
      <c r="OJ321" s="181"/>
      <c r="OK321" s="181"/>
      <c r="OL321" s="181"/>
      <c r="OM321" s="181"/>
      <c r="ON321" s="181"/>
      <c r="OO321" s="181"/>
      <c r="OP321" s="181"/>
      <c r="OQ321" s="181"/>
      <c r="OR321" s="181"/>
      <c r="OS321" s="181"/>
      <c r="OT321" s="181"/>
      <c r="OU321" s="181"/>
      <c r="OV321" s="181"/>
      <c r="OW321" s="181"/>
      <c r="OX321" s="181"/>
      <c r="OY321" s="181"/>
      <c r="OZ321" s="181"/>
      <c r="PA321" s="181"/>
      <c r="PB321" s="181"/>
      <c r="PC321" s="181"/>
      <c r="PD321" s="181"/>
      <c r="PE321" s="181"/>
      <c r="PF321" s="181"/>
      <c r="PG321" s="181"/>
      <c r="PH321" s="181"/>
      <c r="PI321" s="181"/>
      <c r="PJ321" s="181"/>
      <c r="PK321" s="181"/>
      <c r="PL321" s="181"/>
      <c r="PM321" s="181"/>
      <c r="PN321" s="181"/>
      <c r="PO321" s="181"/>
      <c r="PP321" s="181"/>
      <c r="PQ321" s="181"/>
      <c r="PR321" s="181"/>
      <c r="PS321" s="181"/>
      <c r="PT321" s="181"/>
      <c r="PU321" s="181"/>
      <c r="PV321" s="181"/>
      <c r="PW321" s="181"/>
      <c r="PX321" s="181"/>
      <c r="PY321" s="181"/>
      <c r="PZ321" s="181"/>
      <c r="QA321" s="181"/>
      <c r="QB321" s="181"/>
      <c r="QC321" s="181"/>
      <c r="QD321" s="181"/>
      <c r="QE321" s="181"/>
      <c r="QF321" s="181"/>
      <c r="QG321" s="181"/>
      <c r="QH321" s="181"/>
      <c r="QI321" s="181"/>
      <c r="QJ321" s="181"/>
      <c r="QK321" s="181"/>
      <c r="QL321" s="181"/>
      <c r="QM321" s="181"/>
      <c r="QN321" s="181"/>
      <c r="QO321" s="181"/>
      <c r="QP321" s="181"/>
      <c r="QQ321" s="181"/>
      <c r="QR321" s="181"/>
      <c r="QS321" s="181"/>
      <c r="QT321" s="181"/>
      <c r="QU321" s="181"/>
      <c r="QV321" s="181"/>
      <c r="QW321" s="181"/>
      <c r="QX321" s="181"/>
      <c r="QY321" s="181"/>
      <c r="QZ321" s="181"/>
      <c r="RA321" s="181"/>
      <c r="RB321" s="181"/>
      <c r="RC321" s="181"/>
      <c r="RD321" s="181"/>
      <c r="RE321" s="181"/>
      <c r="RF321" s="181"/>
      <c r="RG321" s="181"/>
      <c r="RH321" s="181"/>
      <c r="RI321" s="181"/>
      <c r="RJ321" s="181"/>
      <c r="RK321" s="181"/>
      <c r="RL321" s="181"/>
      <c r="RM321" s="181"/>
      <c r="RN321" s="181"/>
      <c r="RO321" s="181"/>
      <c r="RP321" s="181"/>
      <c r="RQ321" s="181"/>
      <c r="RR321" s="181"/>
      <c r="RS321" s="181"/>
      <c r="RT321" s="181"/>
      <c r="RU321" s="181"/>
      <c r="RV321" s="181"/>
      <c r="RW321" s="181"/>
      <c r="RX321" s="181"/>
      <c r="RY321" s="181"/>
      <c r="RZ321" s="181"/>
      <c r="SA321" s="181"/>
      <c r="SB321" s="181"/>
    </row>
    <row r="322" spans="1:496" ht="15" customHeight="1" x14ac:dyDescent="0.2">
      <c r="A322" t="s">
        <v>1195</v>
      </c>
      <c r="B322"/>
      <c r="C322"/>
      <c r="D322"/>
      <c r="E322" t="s">
        <v>363</v>
      </c>
    </row>
    <row r="323" spans="1:496" ht="15" customHeight="1" x14ac:dyDescent="0.2">
      <c r="A323" t="s">
        <v>1855</v>
      </c>
      <c r="B323"/>
      <c r="C323"/>
      <c r="D323"/>
      <c r="E323" t="s">
        <v>302</v>
      </c>
    </row>
    <row r="324" spans="1:496" ht="15" customHeight="1" x14ac:dyDescent="0.2">
      <c r="A324" t="s">
        <v>1856</v>
      </c>
      <c r="B324"/>
      <c r="C324"/>
      <c r="D324"/>
      <c r="E324" t="s">
        <v>303</v>
      </c>
    </row>
    <row r="325" spans="1:496" ht="15" customHeight="1" x14ac:dyDescent="0.2">
      <c r="A325" t="s">
        <v>1857</v>
      </c>
      <c r="B325"/>
      <c r="C325"/>
      <c r="D325"/>
      <c r="E325" t="s">
        <v>333</v>
      </c>
    </row>
    <row r="326" spans="1:496" ht="15" customHeight="1" x14ac:dyDescent="0.2">
      <c r="A326" t="s">
        <v>1858</v>
      </c>
      <c r="B326"/>
      <c r="C326"/>
      <c r="D326"/>
      <c r="E326" t="s">
        <v>323</v>
      </c>
    </row>
    <row r="327" spans="1:496" ht="15" customHeight="1" x14ac:dyDescent="0.2">
      <c r="A327" t="s">
        <v>1859</v>
      </c>
      <c r="B327"/>
      <c r="C327"/>
      <c r="D327"/>
      <c r="E327" t="s">
        <v>352</v>
      </c>
    </row>
    <row r="328" spans="1:496" ht="15" customHeight="1" x14ac:dyDescent="0.2">
      <c r="A328" t="s">
        <v>1860</v>
      </c>
      <c r="B328"/>
      <c r="C328"/>
      <c r="D328"/>
      <c r="E328" t="s">
        <v>339</v>
      </c>
    </row>
    <row r="329" spans="1:496" ht="15" customHeight="1" x14ac:dyDescent="0.2">
      <c r="A329" t="s">
        <v>1085</v>
      </c>
      <c r="B329"/>
      <c r="C329"/>
      <c r="D329"/>
      <c r="E329" t="s">
        <v>354</v>
      </c>
    </row>
    <row r="330" spans="1:496" ht="15" customHeight="1" x14ac:dyDescent="0.2">
      <c r="A330" t="s">
        <v>1861</v>
      </c>
      <c r="B330"/>
      <c r="C330"/>
      <c r="D330"/>
      <c r="E330" t="s">
        <v>305</v>
      </c>
    </row>
    <row r="331" spans="1:496" ht="15" customHeight="1" x14ac:dyDescent="0.2">
      <c r="A331" t="s">
        <v>1862</v>
      </c>
      <c r="B331"/>
      <c r="C331"/>
      <c r="D331"/>
      <c r="E331" t="s">
        <v>307</v>
      </c>
    </row>
    <row r="332" spans="1:496" s="183" customFormat="1" ht="15" customHeight="1" x14ac:dyDescent="0.2">
      <c r="A332" t="s">
        <v>1863</v>
      </c>
      <c r="B332"/>
      <c r="C332"/>
      <c r="D332"/>
      <c r="E332" t="s">
        <v>397</v>
      </c>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c r="AB332" s="181"/>
      <c r="AC332" s="181"/>
      <c r="AD332" s="181"/>
      <c r="AE332" s="181"/>
      <c r="AF332" s="181"/>
      <c r="AG332" s="181"/>
      <c r="AH332" s="181"/>
      <c r="AI332" s="181"/>
      <c r="AJ332" s="181"/>
      <c r="AK332" s="181"/>
      <c r="AL332" s="181"/>
      <c r="AM332" s="181"/>
      <c r="AN332" s="181"/>
      <c r="AO332" s="181"/>
      <c r="AP332" s="181"/>
      <c r="AQ332" s="181"/>
      <c r="AR332" s="181"/>
      <c r="AS332" s="181"/>
      <c r="AT332" s="181"/>
      <c r="AU332" s="181"/>
      <c r="AV332" s="181"/>
      <c r="AW332" s="181"/>
      <c r="AX332" s="181"/>
      <c r="AY332" s="181"/>
      <c r="AZ332" s="181"/>
      <c r="BA332" s="181"/>
      <c r="BB332" s="181"/>
      <c r="BC332" s="181"/>
      <c r="BD332" s="181"/>
      <c r="BE332" s="181"/>
      <c r="BF332" s="181"/>
      <c r="BG332" s="181"/>
      <c r="BH332" s="181"/>
      <c r="BI332" s="181"/>
      <c r="BJ332" s="181"/>
      <c r="BK332" s="181"/>
      <c r="BL332" s="181"/>
      <c r="BM332" s="181"/>
      <c r="BN332" s="181"/>
      <c r="BO332" s="181"/>
      <c r="BP332" s="181"/>
      <c r="BQ332" s="181"/>
      <c r="BR332" s="181"/>
      <c r="BS332" s="181"/>
      <c r="BT332" s="181"/>
      <c r="BU332" s="181"/>
      <c r="BV332" s="181"/>
      <c r="BW332" s="181"/>
      <c r="BX332" s="181"/>
      <c r="BY332" s="181"/>
      <c r="BZ332" s="181"/>
      <c r="CA332" s="181"/>
      <c r="CB332" s="181"/>
      <c r="CC332" s="181"/>
      <c r="CD332" s="181"/>
      <c r="CE332" s="181"/>
      <c r="CF332" s="181"/>
      <c r="CG332" s="181"/>
      <c r="CH332" s="181"/>
      <c r="CI332" s="181"/>
      <c r="CJ332" s="181"/>
      <c r="CK332" s="181"/>
      <c r="CL332" s="181"/>
      <c r="CM332" s="181"/>
      <c r="CN332" s="181"/>
      <c r="CO332" s="181"/>
      <c r="CP332" s="181"/>
      <c r="CQ332" s="181"/>
      <c r="CR332" s="181"/>
      <c r="CS332" s="181"/>
      <c r="CT332" s="181"/>
      <c r="CU332" s="181"/>
      <c r="CV332" s="181"/>
      <c r="CW332" s="181"/>
      <c r="CX332" s="181"/>
      <c r="CY332" s="181"/>
      <c r="CZ332" s="181"/>
      <c r="DA332" s="181"/>
      <c r="DB332" s="181"/>
      <c r="DC332" s="181"/>
      <c r="DD332" s="181"/>
      <c r="DE332" s="181"/>
      <c r="DF332" s="181"/>
      <c r="DG332" s="181"/>
      <c r="DH332" s="181"/>
      <c r="DI332" s="181"/>
      <c r="DJ332" s="181"/>
      <c r="DK332" s="181"/>
      <c r="DL332" s="181"/>
      <c r="DM332" s="181"/>
      <c r="DN332" s="181"/>
      <c r="DO332" s="181"/>
      <c r="DP332" s="181"/>
      <c r="DQ332" s="181"/>
      <c r="DR332" s="181"/>
      <c r="DS332" s="181"/>
      <c r="DT332" s="181"/>
      <c r="DU332" s="181"/>
      <c r="DV332" s="181"/>
      <c r="DW332" s="181"/>
      <c r="DX332" s="181"/>
      <c r="DY332" s="181"/>
      <c r="DZ332" s="181"/>
      <c r="EA332" s="181"/>
      <c r="EB332" s="181"/>
      <c r="EC332" s="181"/>
      <c r="ED332" s="181"/>
      <c r="EE332" s="181"/>
      <c r="EF332" s="181"/>
      <c r="EG332" s="181"/>
      <c r="EH332" s="181"/>
      <c r="EI332" s="181"/>
      <c r="EJ332" s="181"/>
      <c r="EK332" s="181"/>
      <c r="EL332" s="181"/>
      <c r="EM332" s="181"/>
      <c r="EN332" s="181"/>
      <c r="EO332" s="181"/>
      <c r="EP332" s="181"/>
      <c r="EQ332" s="181"/>
      <c r="ER332" s="181"/>
      <c r="ES332" s="181"/>
      <c r="ET332" s="181"/>
      <c r="EU332" s="181"/>
      <c r="EV332" s="181"/>
      <c r="EW332" s="181"/>
      <c r="EX332" s="181"/>
      <c r="EY332" s="181"/>
      <c r="EZ332" s="181"/>
      <c r="FA332" s="181"/>
      <c r="FB332" s="181"/>
      <c r="FC332" s="181"/>
      <c r="FD332" s="181"/>
      <c r="FE332" s="181"/>
      <c r="FF332" s="181"/>
      <c r="FG332" s="181"/>
      <c r="FH332" s="181"/>
      <c r="FI332" s="181"/>
      <c r="FJ332" s="181"/>
      <c r="FK332" s="181"/>
      <c r="FL332" s="181"/>
      <c r="FM332" s="181"/>
      <c r="FN332" s="181"/>
      <c r="FO332" s="181"/>
      <c r="FP332" s="181"/>
      <c r="FQ332" s="181"/>
      <c r="FR332" s="181"/>
      <c r="FS332" s="181"/>
      <c r="FT332" s="181"/>
      <c r="FU332" s="181"/>
      <c r="FV332" s="181"/>
      <c r="FW332" s="181"/>
      <c r="FX332" s="181"/>
      <c r="FY332" s="181"/>
      <c r="FZ332" s="181"/>
      <c r="GA332" s="181"/>
      <c r="GB332" s="181"/>
      <c r="GC332" s="181"/>
      <c r="GD332" s="181"/>
      <c r="GE332" s="181"/>
      <c r="GF332" s="181"/>
      <c r="GG332" s="181"/>
      <c r="GH332" s="181"/>
      <c r="GI332" s="181"/>
      <c r="GJ332" s="181"/>
      <c r="GK332" s="181"/>
      <c r="GL332" s="181"/>
      <c r="GM332" s="181"/>
      <c r="GN332" s="181"/>
      <c r="GO332" s="181"/>
      <c r="GP332" s="181"/>
      <c r="GQ332" s="181"/>
      <c r="GR332" s="181"/>
      <c r="GS332" s="181"/>
      <c r="GT332" s="181"/>
      <c r="GU332" s="181"/>
      <c r="GV332" s="181"/>
      <c r="GW332" s="181"/>
      <c r="GX332" s="181"/>
      <c r="GY332" s="181"/>
      <c r="GZ332" s="181"/>
      <c r="HA332" s="181"/>
      <c r="HB332" s="181"/>
      <c r="HC332" s="181"/>
      <c r="HD332" s="181"/>
      <c r="HE332" s="181"/>
      <c r="HF332" s="181"/>
      <c r="HG332" s="181"/>
      <c r="HH332" s="181"/>
      <c r="HI332" s="181"/>
      <c r="HJ332" s="181"/>
      <c r="HK332" s="181"/>
      <c r="HL332" s="181"/>
      <c r="HM332" s="181"/>
      <c r="HN332" s="181"/>
      <c r="HO332" s="181"/>
      <c r="HP332" s="181"/>
      <c r="HQ332" s="181"/>
      <c r="HR332" s="181"/>
      <c r="HS332" s="181"/>
      <c r="HT332" s="181"/>
      <c r="HU332" s="181"/>
      <c r="HV332" s="181"/>
      <c r="HW332" s="181"/>
      <c r="HX332" s="181"/>
      <c r="HY332" s="181"/>
      <c r="HZ332" s="181"/>
      <c r="IA332" s="181"/>
      <c r="IB332" s="181"/>
      <c r="IC332" s="181"/>
      <c r="ID332" s="181"/>
      <c r="IE332" s="181"/>
      <c r="IF332" s="181"/>
      <c r="IG332" s="181"/>
      <c r="IH332" s="181"/>
      <c r="II332" s="181"/>
      <c r="IJ332" s="181"/>
      <c r="IK332" s="181"/>
      <c r="IL332" s="181"/>
      <c r="IM332" s="181"/>
      <c r="IN332" s="181"/>
      <c r="IO332" s="181"/>
      <c r="IP332" s="181"/>
      <c r="IQ332" s="181"/>
      <c r="IR332" s="181"/>
      <c r="IS332" s="181"/>
      <c r="IT332" s="181"/>
      <c r="IU332" s="181"/>
      <c r="IV332" s="181"/>
      <c r="IW332" s="181"/>
      <c r="IX332" s="181"/>
      <c r="IY332" s="181"/>
      <c r="IZ332" s="181"/>
      <c r="JA332" s="181"/>
      <c r="JB332" s="181"/>
      <c r="JC332" s="181"/>
      <c r="JD332" s="181"/>
      <c r="JE332" s="181"/>
      <c r="JF332" s="181"/>
      <c r="JG332" s="181"/>
      <c r="JH332" s="181"/>
      <c r="JI332" s="181"/>
      <c r="JJ332" s="181"/>
      <c r="JK332" s="181"/>
      <c r="JL332" s="181"/>
      <c r="JM332" s="181"/>
      <c r="JN332" s="181"/>
      <c r="JO332" s="181"/>
      <c r="JP332" s="181"/>
      <c r="JQ332" s="181"/>
      <c r="JR332" s="181"/>
      <c r="JS332" s="181"/>
      <c r="JT332" s="181"/>
      <c r="JU332" s="181"/>
      <c r="JV332" s="181"/>
      <c r="JW332" s="181"/>
      <c r="JX332" s="181"/>
      <c r="JY332" s="181"/>
      <c r="JZ332" s="181"/>
      <c r="KA332" s="181"/>
      <c r="KB332" s="181"/>
      <c r="KC332" s="181"/>
      <c r="KD332" s="181"/>
      <c r="KE332" s="181"/>
      <c r="KF332" s="181"/>
      <c r="KG332" s="181"/>
      <c r="KH332" s="181"/>
      <c r="KI332" s="181"/>
      <c r="KJ332" s="181"/>
      <c r="KK332" s="181"/>
      <c r="KL332" s="181"/>
      <c r="KM332" s="181"/>
      <c r="KN332" s="181"/>
      <c r="KO332" s="181"/>
      <c r="KP332" s="181"/>
      <c r="KQ332" s="181"/>
      <c r="KR332" s="181"/>
      <c r="KS332" s="181"/>
      <c r="KT332" s="181"/>
      <c r="KU332" s="181"/>
      <c r="KV332" s="181"/>
      <c r="KW332" s="181"/>
      <c r="KX332" s="181"/>
      <c r="KY332" s="181"/>
      <c r="KZ332" s="181"/>
      <c r="LA332" s="181"/>
      <c r="LB332" s="181"/>
      <c r="LC332" s="181"/>
      <c r="LD332" s="181"/>
      <c r="LE332" s="181"/>
      <c r="LF332" s="181"/>
      <c r="LG332" s="181"/>
      <c r="LH332" s="181"/>
      <c r="LI332" s="181"/>
      <c r="LJ332" s="181"/>
      <c r="LK332" s="181"/>
      <c r="LL332" s="181"/>
      <c r="LM332" s="181"/>
      <c r="LN332" s="181"/>
      <c r="LO332" s="181"/>
      <c r="LP332" s="181"/>
      <c r="LQ332" s="181"/>
      <c r="LR332" s="181"/>
      <c r="LS332" s="181"/>
      <c r="LT332" s="181"/>
      <c r="LU332" s="181"/>
      <c r="LV332" s="181"/>
      <c r="LW332" s="181"/>
      <c r="LX332" s="181"/>
      <c r="LY332" s="181"/>
      <c r="LZ332" s="181"/>
      <c r="MA332" s="181"/>
      <c r="MB332" s="181"/>
      <c r="MC332" s="181"/>
      <c r="MD332" s="181"/>
      <c r="ME332" s="181"/>
      <c r="MF332" s="181"/>
      <c r="MG332" s="181"/>
      <c r="MH332" s="181"/>
      <c r="MI332" s="181"/>
      <c r="MJ332" s="181"/>
      <c r="MK332" s="181"/>
      <c r="ML332" s="181"/>
      <c r="MM332" s="181"/>
      <c r="MN332" s="181"/>
      <c r="MO332" s="181"/>
      <c r="MP332" s="181"/>
      <c r="MQ332" s="181"/>
      <c r="MR332" s="181"/>
      <c r="MS332" s="181"/>
      <c r="MT332" s="181"/>
      <c r="MU332" s="181"/>
      <c r="MV332" s="181"/>
      <c r="MW332" s="181"/>
      <c r="MX332" s="181"/>
      <c r="MY332" s="181"/>
      <c r="MZ332" s="181"/>
      <c r="NA332" s="181"/>
      <c r="NB332" s="181"/>
      <c r="NC332" s="181"/>
      <c r="ND332" s="181"/>
      <c r="NE332" s="181"/>
      <c r="NF332" s="181"/>
      <c r="NG332" s="181"/>
      <c r="NH332" s="181"/>
      <c r="NI332" s="181"/>
      <c r="NJ332" s="181"/>
      <c r="NK332" s="181"/>
      <c r="NL332" s="181"/>
      <c r="NM332" s="181"/>
      <c r="NN332" s="181"/>
      <c r="NO332" s="181"/>
      <c r="NP332" s="181"/>
      <c r="NQ332" s="181"/>
      <c r="NR332" s="181"/>
      <c r="NS332" s="181"/>
      <c r="NT332" s="181"/>
      <c r="NU332" s="181"/>
      <c r="NV332" s="181"/>
      <c r="NW332" s="181"/>
      <c r="NX332" s="181"/>
      <c r="NY332" s="181"/>
      <c r="NZ332" s="181"/>
      <c r="OA332" s="181"/>
      <c r="OB332" s="181"/>
      <c r="OC332" s="181"/>
      <c r="OD332" s="181"/>
      <c r="OE332" s="181"/>
      <c r="OF332" s="181"/>
      <c r="OG332" s="181"/>
      <c r="OH332" s="181"/>
      <c r="OI332" s="181"/>
      <c r="OJ332" s="181"/>
      <c r="OK332" s="181"/>
      <c r="OL332" s="181"/>
      <c r="OM332" s="181"/>
      <c r="ON332" s="181"/>
      <c r="OO332" s="181"/>
      <c r="OP332" s="181"/>
      <c r="OQ332" s="181"/>
      <c r="OR332" s="181"/>
      <c r="OS332" s="181"/>
      <c r="OT332" s="181"/>
      <c r="OU332" s="181"/>
      <c r="OV332" s="181"/>
      <c r="OW332" s="181"/>
      <c r="OX332" s="181"/>
      <c r="OY332" s="181"/>
      <c r="OZ332" s="181"/>
      <c r="PA332" s="181"/>
      <c r="PB332" s="181"/>
      <c r="PC332" s="181"/>
      <c r="PD332" s="181"/>
      <c r="PE332" s="181"/>
      <c r="PF332" s="181"/>
      <c r="PG332" s="181"/>
      <c r="PH332" s="181"/>
      <c r="PI332" s="181"/>
      <c r="PJ332" s="181"/>
      <c r="PK332" s="181"/>
      <c r="PL332" s="181"/>
      <c r="PM332" s="181"/>
      <c r="PN332" s="181"/>
      <c r="PO332" s="181"/>
      <c r="PP332" s="181"/>
      <c r="PQ332" s="181"/>
      <c r="PR332" s="181"/>
      <c r="PS332" s="181"/>
      <c r="PT332" s="181"/>
      <c r="PU332" s="181"/>
      <c r="PV332" s="181"/>
      <c r="PW332" s="181"/>
      <c r="PX332" s="181"/>
      <c r="PY332" s="181"/>
      <c r="PZ332" s="181"/>
      <c r="QA332" s="181"/>
      <c r="QB332" s="181"/>
      <c r="QC332" s="181"/>
      <c r="QD332" s="181"/>
      <c r="QE332" s="181"/>
      <c r="QF332" s="181"/>
      <c r="QG332" s="181"/>
      <c r="QH332" s="181"/>
      <c r="QI332" s="181"/>
      <c r="QJ332" s="181"/>
      <c r="QK332" s="181"/>
      <c r="QL332" s="181"/>
      <c r="QM332" s="181"/>
      <c r="QN332" s="181"/>
      <c r="QO332" s="181"/>
      <c r="QP332" s="181"/>
      <c r="QQ332" s="181"/>
      <c r="QR332" s="181"/>
      <c r="QS332" s="181"/>
      <c r="QT332" s="181"/>
      <c r="QU332" s="181"/>
      <c r="QV332" s="181"/>
      <c r="QW332" s="181"/>
      <c r="QX332" s="181"/>
      <c r="QY332" s="181"/>
      <c r="QZ332" s="181"/>
      <c r="RA332" s="181"/>
      <c r="RB332" s="181"/>
      <c r="RC332" s="181"/>
      <c r="RD332" s="181"/>
      <c r="RE332" s="181"/>
      <c r="RF332" s="181"/>
      <c r="RG332" s="181"/>
      <c r="RH332" s="181"/>
      <c r="RI332" s="181"/>
      <c r="RJ332" s="181"/>
      <c r="RK332" s="181"/>
      <c r="RL332" s="181"/>
      <c r="RM332" s="181"/>
      <c r="RN332" s="181"/>
      <c r="RO332" s="181"/>
      <c r="RP332" s="181"/>
      <c r="RQ332" s="181"/>
      <c r="RR332" s="181"/>
      <c r="RS332" s="181"/>
      <c r="RT332" s="181"/>
      <c r="RU332" s="181"/>
      <c r="RV332" s="181"/>
      <c r="RW332" s="181"/>
      <c r="RX332" s="181"/>
      <c r="RY332" s="181"/>
      <c r="RZ332" s="181"/>
      <c r="SA332" s="181"/>
      <c r="SB332" s="181"/>
    </row>
    <row r="333" spans="1:496" s="183" customFormat="1" ht="15" customHeight="1" x14ac:dyDescent="0.2">
      <c r="A333" t="s">
        <v>1300</v>
      </c>
      <c r="B333"/>
      <c r="C333"/>
      <c r="D333"/>
      <c r="E333" t="s">
        <v>322</v>
      </c>
      <c r="F333" s="181"/>
      <c r="G333" s="181"/>
      <c r="H333" s="181"/>
      <c r="I333" s="181"/>
      <c r="J333" s="181"/>
      <c r="K333" s="181"/>
      <c r="L333" s="181"/>
      <c r="M333" s="181"/>
      <c r="N333" s="181"/>
      <c r="O333" s="181"/>
      <c r="P333" s="181"/>
      <c r="Q333" s="181"/>
      <c r="R333" s="181"/>
      <c r="S333" s="181"/>
      <c r="T333" s="181"/>
      <c r="U333" s="181"/>
      <c r="V333" s="181"/>
      <c r="W333" s="181"/>
      <c r="X333" s="181"/>
      <c r="Y333" s="181"/>
      <c r="Z333" s="181"/>
      <c r="AA333" s="181"/>
      <c r="AB333" s="181"/>
      <c r="AC333" s="181"/>
      <c r="AD333" s="181"/>
      <c r="AE333" s="181"/>
      <c r="AF333" s="181"/>
      <c r="AG333" s="181"/>
      <c r="AH333" s="181"/>
      <c r="AI333" s="181"/>
      <c r="AJ333" s="181"/>
      <c r="AK333" s="181"/>
      <c r="AL333" s="181"/>
      <c r="AM333" s="181"/>
      <c r="AN333" s="181"/>
      <c r="AO333" s="181"/>
      <c r="AP333" s="181"/>
      <c r="AQ333" s="181"/>
      <c r="AR333" s="181"/>
      <c r="AS333" s="181"/>
      <c r="AT333" s="181"/>
      <c r="AU333" s="181"/>
      <c r="AV333" s="181"/>
      <c r="AW333" s="181"/>
      <c r="AX333" s="181"/>
      <c r="AY333" s="181"/>
      <c r="AZ333" s="181"/>
      <c r="BA333" s="181"/>
      <c r="BB333" s="181"/>
      <c r="BC333" s="181"/>
      <c r="BD333" s="181"/>
      <c r="BE333" s="181"/>
      <c r="BF333" s="181"/>
      <c r="BG333" s="181"/>
      <c r="BH333" s="181"/>
      <c r="BI333" s="181"/>
      <c r="BJ333" s="181"/>
      <c r="BK333" s="181"/>
      <c r="BL333" s="181"/>
      <c r="BM333" s="181"/>
      <c r="BN333" s="181"/>
      <c r="BO333" s="181"/>
      <c r="BP333" s="181"/>
      <c r="BQ333" s="181"/>
      <c r="BR333" s="181"/>
      <c r="BS333" s="181"/>
      <c r="BT333" s="181"/>
      <c r="BU333" s="181"/>
      <c r="BV333" s="181"/>
      <c r="BW333" s="181"/>
      <c r="BX333" s="181"/>
      <c r="BY333" s="181"/>
      <c r="BZ333" s="181"/>
      <c r="CA333" s="181"/>
      <c r="CB333" s="181"/>
      <c r="CC333" s="181"/>
      <c r="CD333" s="181"/>
      <c r="CE333" s="181"/>
      <c r="CF333" s="181"/>
      <c r="CG333" s="181"/>
      <c r="CH333" s="181"/>
      <c r="CI333" s="181"/>
      <c r="CJ333" s="181"/>
      <c r="CK333" s="181"/>
      <c r="CL333" s="181"/>
      <c r="CM333" s="181"/>
      <c r="CN333" s="181"/>
      <c r="CO333" s="181"/>
      <c r="CP333" s="181"/>
      <c r="CQ333" s="181"/>
      <c r="CR333" s="181"/>
      <c r="CS333" s="181"/>
      <c r="CT333" s="181"/>
      <c r="CU333" s="181"/>
      <c r="CV333" s="181"/>
      <c r="CW333" s="181"/>
      <c r="CX333" s="181"/>
      <c r="CY333" s="181"/>
      <c r="CZ333" s="181"/>
      <c r="DA333" s="181"/>
      <c r="DB333" s="181"/>
      <c r="DC333" s="181"/>
      <c r="DD333" s="181"/>
      <c r="DE333" s="181"/>
      <c r="DF333" s="181"/>
      <c r="DG333" s="181"/>
      <c r="DH333" s="181"/>
      <c r="DI333" s="181"/>
      <c r="DJ333" s="181"/>
      <c r="DK333" s="181"/>
      <c r="DL333" s="181"/>
      <c r="DM333" s="181"/>
      <c r="DN333" s="181"/>
      <c r="DO333" s="181"/>
      <c r="DP333" s="181"/>
      <c r="DQ333" s="181"/>
      <c r="DR333" s="181"/>
      <c r="DS333" s="181"/>
      <c r="DT333" s="181"/>
      <c r="DU333" s="181"/>
      <c r="DV333" s="181"/>
      <c r="DW333" s="181"/>
      <c r="DX333" s="181"/>
      <c r="DY333" s="181"/>
      <c r="DZ333" s="181"/>
      <c r="EA333" s="181"/>
      <c r="EB333" s="181"/>
      <c r="EC333" s="181"/>
      <c r="ED333" s="181"/>
      <c r="EE333" s="181"/>
      <c r="EF333" s="181"/>
      <c r="EG333" s="181"/>
      <c r="EH333" s="181"/>
      <c r="EI333" s="181"/>
      <c r="EJ333" s="181"/>
      <c r="EK333" s="181"/>
      <c r="EL333" s="181"/>
      <c r="EM333" s="181"/>
      <c r="EN333" s="181"/>
      <c r="EO333" s="181"/>
      <c r="EP333" s="181"/>
      <c r="EQ333" s="181"/>
      <c r="ER333" s="181"/>
      <c r="ES333" s="181"/>
      <c r="ET333" s="181"/>
      <c r="EU333" s="181"/>
      <c r="EV333" s="181"/>
      <c r="EW333" s="181"/>
      <c r="EX333" s="181"/>
      <c r="EY333" s="181"/>
      <c r="EZ333" s="181"/>
      <c r="FA333" s="181"/>
      <c r="FB333" s="181"/>
      <c r="FC333" s="181"/>
      <c r="FD333" s="181"/>
      <c r="FE333" s="181"/>
      <c r="FF333" s="181"/>
      <c r="FG333" s="181"/>
      <c r="FH333" s="181"/>
      <c r="FI333" s="181"/>
      <c r="FJ333" s="181"/>
      <c r="FK333" s="181"/>
      <c r="FL333" s="181"/>
      <c r="FM333" s="181"/>
      <c r="FN333" s="181"/>
      <c r="FO333" s="181"/>
      <c r="FP333" s="181"/>
      <c r="FQ333" s="181"/>
      <c r="FR333" s="181"/>
      <c r="FS333" s="181"/>
      <c r="FT333" s="181"/>
      <c r="FU333" s="181"/>
      <c r="FV333" s="181"/>
      <c r="FW333" s="181"/>
      <c r="FX333" s="181"/>
      <c r="FY333" s="181"/>
      <c r="FZ333" s="181"/>
      <c r="GA333" s="181"/>
      <c r="GB333" s="181"/>
      <c r="GC333" s="181"/>
      <c r="GD333" s="181"/>
      <c r="GE333" s="181"/>
      <c r="GF333" s="181"/>
      <c r="GG333" s="181"/>
      <c r="GH333" s="181"/>
      <c r="GI333" s="181"/>
      <c r="GJ333" s="181"/>
      <c r="GK333" s="181"/>
      <c r="GL333" s="181"/>
      <c r="GM333" s="181"/>
      <c r="GN333" s="181"/>
      <c r="GO333" s="181"/>
      <c r="GP333" s="181"/>
      <c r="GQ333" s="181"/>
      <c r="GR333" s="181"/>
      <c r="GS333" s="181"/>
      <c r="GT333" s="181"/>
      <c r="GU333" s="181"/>
      <c r="GV333" s="181"/>
      <c r="GW333" s="181"/>
      <c r="GX333" s="181"/>
      <c r="GY333" s="181"/>
      <c r="GZ333" s="181"/>
      <c r="HA333" s="181"/>
      <c r="HB333" s="181"/>
      <c r="HC333" s="181"/>
      <c r="HD333" s="181"/>
      <c r="HE333" s="181"/>
      <c r="HF333" s="181"/>
      <c r="HG333" s="181"/>
      <c r="HH333" s="181"/>
      <c r="HI333" s="181"/>
      <c r="HJ333" s="181"/>
      <c r="HK333" s="181"/>
      <c r="HL333" s="181"/>
      <c r="HM333" s="181"/>
      <c r="HN333" s="181"/>
      <c r="HO333" s="181"/>
      <c r="HP333" s="181"/>
      <c r="HQ333" s="181"/>
      <c r="HR333" s="181"/>
      <c r="HS333" s="181"/>
      <c r="HT333" s="181"/>
      <c r="HU333" s="181"/>
      <c r="HV333" s="181"/>
      <c r="HW333" s="181"/>
      <c r="HX333" s="181"/>
      <c r="HY333" s="181"/>
      <c r="HZ333" s="181"/>
      <c r="IA333" s="181"/>
      <c r="IB333" s="181"/>
      <c r="IC333" s="181"/>
      <c r="ID333" s="181"/>
      <c r="IE333" s="181"/>
      <c r="IF333" s="181"/>
      <c r="IG333" s="181"/>
      <c r="IH333" s="181"/>
      <c r="II333" s="181"/>
      <c r="IJ333" s="181"/>
      <c r="IK333" s="181"/>
      <c r="IL333" s="181"/>
      <c r="IM333" s="181"/>
      <c r="IN333" s="181"/>
      <c r="IO333" s="181"/>
      <c r="IP333" s="181"/>
      <c r="IQ333" s="181"/>
      <c r="IR333" s="181"/>
      <c r="IS333" s="181"/>
      <c r="IT333" s="181"/>
      <c r="IU333" s="181"/>
      <c r="IV333" s="181"/>
      <c r="IW333" s="181"/>
      <c r="IX333" s="181"/>
      <c r="IY333" s="181"/>
      <c r="IZ333" s="181"/>
      <c r="JA333" s="181"/>
      <c r="JB333" s="181"/>
      <c r="JC333" s="181"/>
      <c r="JD333" s="181"/>
      <c r="JE333" s="181"/>
      <c r="JF333" s="181"/>
      <c r="JG333" s="181"/>
      <c r="JH333" s="181"/>
      <c r="JI333" s="181"/>
      <c r="JJ333" s="181"/>
      <c r="JK333" s="181"/>
      <c r="JL333" s="181"/>
      <c r="JM333" s="181"/>
      <c r="JN333" s="181"/>
      <c r="JO333" s="181"/>
      <c r="JP333" s="181"/>
      <c r="JQ333" s="181"/>
      <c r="JR333" s="181"/>
      <c r="JS333" s="181"/>
      <c r="JT333" s="181"/>
      <c r="JU333" s="181"/>
      <c r="JV333" s="181"/>
      <c r="JW333" s="181"/>
      <c r="JX333" s="181"/>
      <c r="JY333" s="181"/>
      <c r="JZ333" s="181"/>
      <c r="KA333" s="181"/>
      <c r="KB333" s="181"/>
      <c r="KC333" s="181"/>
      <c r="KD333" s="181"/>
      <c r="KE333" s="181"/>
      <c r="KF333" s="181"/>
      <c r="KG333" s="181"/>
      <c r="KH333" s="181"/>
      <c r="KI333" s="181"/>
      <c r="KJ333" s="181"/>
      <c r="KK333" s="181"/>
      <c r="KL333" s="181"/>
      <c r="KM333" s="181"/>
      <c r="KN333" s="181"/>
      <c r="KO333" s="181"/>
      <c r="KP333" s="181"/>
      <c r="KQ333" s="181"/>
      <c r="KR333" s="181"/>
      <c r="KS333" s="181"/>
      <c r="KT333" s="181"/>
      <c r="KU333" s="181"/>
      <c r="KV333" s="181"/>
      <c r="KW333" s="181"/>
      <c r="KX333" s="181"/>
      <c r="KY333" s="181"/>
      <c r="KZ333" s="181"/>
      <c r="LA333" s="181"/>
      <c r="LB333" s="181"/>
      <c r="LC333" s="181"/>
      <c r="LD333" s="181"/>
      <c r="LE333" s="181"/>
      <c r="LF333" s="181"/>
      <c r="LG333" s="181"/>
      <c r="LH333" s="181"/>
      <c r="LI333" s="181"/>
      <c r="LJ333" s="181"/>
      <c r="LK333" s="181"/>
      <c r="LL333" s="181"/>
      <c r="LM333" s="181"/>
      <c r="LN333" s="181"/>
      <c r="LO333" s="181"/>
      <c r="LP333" s="181"/>
      <c r="LQ333" s="181"/>
      <c r="LR333" s="181"/>
      <c r="LS333" s="181"/>
      <c r="LT333" s="181"/>
      <c r="LU333" s="181"/>
      <c r="LV333" s="181"/>
      <c r="LW333" s="181"/>
      <c r="LX333" s="181"/>
      <c r="LY333" s="181"/>
      <c r="LZ333" s="181"/>
      <c r="MA333" s="181"/>
      <c r="MB333" s="181"/>
      <c r="MC333" s="181"/>
      <c r="MD333" s="181"/>
      <c r="ME333" s="181"/>
      <c r="MF333" s="181"/>
      <c r="MG333" s="181"/>
      <c r="MH333" s="181"/>
      <c r="MI333" s="181"/>
      <c r="MJ333" s="181"/>
      <c r="MK333" s="181"/>
      <c r="ML333" s="181"/>
      <c r="MM333" s="181"/>
      <c r="MN333" s="181"/>
      <c r="MO333" s="181"/>
      <c r="MP333" s="181"/>
      <c r="MQ333" s="181"/>
      <c r="MR333" s="181"/>
      <c r="MS333" s="181"/>
      <c r="MT333" s="181"/>
      <c r="MU333" s="181"/>
      <c r="MV333" s="181"/>
      <c r="MW333" s="181"/>
      <c r="MX333" s="181"/>
      <c r="MY333" s="181"/>
      <c r="MZ333" s="181"/>
      <c r="NA333" s="181"/>
      <c r="NB333" s="181"/>
      <c r="NC333" s="181"/>
      <c r="ND333" s="181"/>
      <c r="NE333" s="181"/>
      <c r="NF333" s="181"/>
      <c r="NG333" s="181"/>
      <c r="NH333" s="181"/>
      <c r="NI333" s="181"/>
      <c r="NJ333" s="181"/>
      <c r="NK333" s="181"/>
      <c r="NL333" s="181"/>
      <c r="NM333" s="181"/>
      <c r="NN333" s="181"/>
      <c r="NO333" s="181"/>
      <c r="NP333" s="181"/>
      <c r="NQ333" s="181"/>
      <c r="NR333" s="181"/>
      <c r="NS333" s="181"/>
      <c r="NT333" s="181"/>
      <c r="NU333" s="181"/>
      <c r="NV333" s="181"/>
      <c r="NW333" s="181"/>
      <c r="NX333" s="181"/>
      <c r="NY333" s="181"/>
      <c r="NZ333" s="181"/>
      <c r="OA333" s="181"/>
      <c r="OB333" s="181"/>
      <c r="OC333" s="181"/>
      <c r="OD333" s="181"/>
      <c r="OE333" s="181"/>
      <c r="OF333" s="181"/>
      <c r="OG333" s="181"/>
      <c r="OH333" s="181"/>
      <c r="OI333" s="181"/>
      <c r="OJ333" s="181"/>
      <c r="OK333" s="181"/>
      <c r="OL333" s="181"/>
      <c r="OM333" s="181"/>
      <c r="ON333" s="181"/>
      <c r="OO333" s="181"/>
      <c r="OP333" s="181"/>
      <c r="OQ333" s="181"/>
      <c r="OR333" s="181"/>
      <c r="OS333" s="181"/>
      <c r="OT333" s="181"/>
      <c r="OU333" s="181"/>
      <c r="OV333" s="181"/>
      <c r="OW333" s="181"/>
      <c r="OX333" s="181"/>
      <c r="OY333" s="181"/>
      <c r="OZ333" s="181"/>
      <c r="PA333" s="181"/>
      <c r="PB333" s="181"/>
      <c r="PC333" s="181"/>
      <c r="PD333" s="181"/>
      <c r="PE333" s="181"/>
      <c r="PF333" s="181"/>
      <c r="PG333" s="181"/>
      <c r="PH333" s="181"/>
      <c r="PI333" s="181"/>
      <c r="PJ333" s="181"/>
      <c r="PK333" s="181"/>
      <c r="PL333" s="181"/>
      <c r="PM333" s="181"/>
      <c r="PN333" s="181"/>
      <c r="PO333" s="181"/>
      <c r="PP333" s="181"/>
      <c r="PQ333" s="181"/>
      <c r="PR333" s="181"/>
      <c r="PS333" s="181"/>
      <c r="PT333" s="181"/>
      <c r="PU333" s="181"/>
      <c r="PV333" s="181"/>
      <c r="PW333" s="181"/>
      <c r="PX333" s="181"/>
      <c r="PY333" s="181"/>
      <c r="PZ333" s="181"/>
      <c r="QA333" s="181"/>
      <c r="QB333" s="181"/>
      <c r="QC333" s="181"/>
      <c r="QD333" s="181"/>
      <c r="QE333" s="181"/>
      <c r="QF333" s="181"/>
      <c r="QG333" s="181"/>
      <c r="QH333" s="181"/>
      <c r="QI333" s="181"/>
      <c r="QJ333" s="181"/>
      <c r="QK333" s="181"/>
      <c r="QL333" s="181"/>
      <c r="QM333" s="181"/>
      <c r="QN333" s="181"/>
      <c r="QO333" s="181"/>
      <c r="QP333" s="181"/>
      <c r="QQ333" s="181"/>
      <c r="QR333" s="181"/>
      <c r="QS333" s="181"/>
      <c r="QT333" s="181"/>
      <c r="QU333" s="181"/>
      <c r="QV333" s="181"/>
      <c r="QW333" s="181"/>
      <c r="QX333" s="181"/>
      <c r="QY333" s="181"/>
      <c r="QZ333" s="181"/>
      <c r="RA333" s="181"/>
      <c r="RB333" s="181"/>
      <c r="RC333" s="181"/>
      <c r="RD333" s="181"/>
      <c r="RE333" s="181"/>
      <c r="RF333" s="181"/>
      <c r="RG333" s="181"/>
      <c r="RH333" s="181"/>
      <c r="RI333" s="181"/>
      <c r="RJ333" s="181"/>
      <c r="RK333" s="181"/>
      <c r="RL333" s="181"/>
      <c r="RM333" s="181"/>
      <c r="RN333" s="181"/>
      <c r="RO333" s="181"/>
      <c r="RP333" s="181"/>
      <c r="RQ333" s="181"/>
      <c r="RR333" s="181"/>
      <c r="RS333" s="181"/>
      <c r="RT333" s="181"/>
      <c r="RU333" s="181"/>
      <c r="RV333" s="181"/>
      <c r="RW333" s="181"/>
      <c r="RX333" s="181"/>
      <c r="RY333" s="181"/>
      <c r="RZ333" s="181"/>
      <c r="SA333" s="181"/>
      <c r="SB333" s="181"/>
    </row>
    <row r="334" spans="1:496" s="183" customFormat="1" ht="15" customHeight="1" x14ac:dyDescent="0.2">
      <c r="A334" t="s">
        <v>1864</v>
      </c>
      <c r="B334"/>
      <c r="C334"/>
      <c r="D334"/>
      <c r="E334" t="s">
        <v>330</v>
      </c>
      <c r="F334" s="181"/>
      <c r="G334" s="181"/>
      <c r="H334" s="181"/>
      <c r="I334" s="181"/>
      <c r="J334" s="181"/>
      <c r="K334" s="181"/>
      <c r="L334" s="181"/>
      <c r="M334" s="181"/>
      <c r="N334" s="181"/>
      <c r="O334" s="181"/>
      <c r="P334" s="181"/>
      <c r="Q334" s="181"/>
      <c r="R334" s="181"/>
      <c r="S334" s="181"/>
      <c r="T334" s="181"/>
      <c r="U334" s="181"/>
      <c r="V334" s="181"/>
      <c r="W334" s="181"/>
      <c r="X334" s="181"/>
      <c r="Y334" s="181"/>
      <c r="Z334" s="181"/>
      <c r="AA334" s="181"/>
      <c r="AB334" s="181"/>
      <c r="AC334" s="181"/>
      <c r="AD334" s="181"/>
      <c r="AE334" s="181"/>
      <c r="AF334" s="181"/>
      <c r="AG334" s="181"/>
      <c r="AH334" s="181"/>
      <c r="AI334" s="181"/>
      <c r="AJ334" s="181"/>
      <c r="AK334" s="181"/>
      <c r="AL334" s="181"/>
      <c r="AM334" s="181"/>
      <c r="AN334" s="181"/>
      <c r="AO334" s="181"/>
      <c r="AP334" s="181"/>
      <c r="AQ334" s="181"/>
      <c r="AR334" s="181"/>
      <c r="AS334" s="181"/>
      <c r="AT334" s="181"/>
      <c r="AU334" s="181"/>
      <c r="AV334" s="181"/>
      <c r="AW334" s="181"/>
      <c r="AX334" s="181"/>
      <c r="AY334" s="181"/>
      <c r="AZ334" s="181"/>
      <c r="BA334" s="181"/>
      <c r="BB334" s="181"/>
      <c r="BC334" s="181"/>
      <c r="BD334" s="181"/>
      <c r="BE334" s="181"/>
      <c r="BF334" s="181"/>
      <c r="BG334" s="181"/>
      <c r="BH334" s="181"/>
      <c r="BI334" s="181"/>
      <c r="BJ334" s="181"/>
      <c r="BK334" s="181"/>
      <c r="BL334" s="181"/>
      <c r="BM334" s="181"/>
      <c r="BN334" s="181"/>
      <c r="BO334" s="181"/>
      <c r="BP334" s="181"/>
      <c r="BQ334" s="181"/>
      <c r="BR334" s="181"/>
      <c r="BS334" s="181"/>
      <c r="BT334" s="181"/>
      <c r="BU334" s="181"/>
      <c r="BV334" s="181"/>
      <c r="BW334" s="181"/>
      <c r="BX334" s="181"/>
      <c r="BY334" s="181"/>
      <c r="BZ334" s="181"/>
      <c r="CA334" s="181"/>
      <c r="CB334" s="181"/>
      <c r="CC334" s="181"/>
      <c r="CD334" s="181"/>
      <c r="CE334" s="181"/>
      <c r="CF334" s="181"/>
      <c r="CG334" s="181"/>
      <c r="CH334" s="181"/>
      <c r="CI334" s="181"/>
      <c r="CJ334" s="181"/>
      <c r="CK334" s="181"/>
      <c r="CL334" s="181"/>
      <c r="CM334" s="181"/>
      <c r="CN334" s="181"/>
      <c r="CO334" s="181"/>
      <c r="CP334" s="181"/>
      <c r="CQ334" s="181"/>
      <c r="CR334" s="181"/>
      <c r="CS334" s="181"/>
      <c r="CT334" s="181"/>
      <c r="CU334" s="181"/>
      <c r="CV334" s="181"/>
      <c r="CW334" s="181"/>
      <c r="CX334" s="181"/>
      <c r="CY334" s="181"/>
      <c r="CZ334" s="181"/>
      <c r="DA334" s="181"/>
      <c r="DB334" s="181"/>
      <c r="DC334" s="181"/>
      <c r="DD334" s="181"/>
      <c r="DE334" s="181"/>
      <c r="DF334" s="181"/>
      <c r="DG334" s="181"/>
      <c r="DH334" s="181"/>
      <c r="DI334" s="181"/>
      <c r="DJ334" s="181"/>
      <c r="DK334" s="181"/>
      <c r="DL334" s="181"/>
      <c r="DM334" s="181"/>
      <c r="DN334" s="181"/>
      <c r="DO334" s="181"/>
      <c r="DP334" s="181"/>
      <c r="DQ334" s="181"/>
      <c r="DR334" s="181"/>
      <c r="DS334" s="181"/>
      <c r="DT334" s="181"/>
      <c r="DU334" s="181"/>
      <c r="DV334" s="181"/>
      <c r="DW334" s="181"/>
      <c r="DX334" s="181"/>
      <c r="DY334" s="181"/>
      <c r="DZ334" s="181"/>
      <c r="EA334" s="181"/>
      <c r="EB334" s="181"/>
      <c r="EC334" s="181"/>
      <c r="ED334" s="181"/>
      <c r="EE334" s="181"/>
      <c r="EF334" s="181"/>
      <c r="EG334" s="181"/>
      <c r="EH334" s="181"/>
      <c r="EI334" s="181"/>
      <c r="EJ334" s="181"/>
      <c r="EK334" s="181"/>
      <c r="EL334" s="181"/>
      <c r="EM334" s="181"/>
      <c r="EN334" s="181"/>
      <c r="EO334" s="181"/>
      <c r="EP334" s="181"/>
      <c r="EQ334" s="181"/>
      <c r="ER334" s="181"/>
      <c r="ES334" s="181"/>
      <c r="ET334" s="181"/>
      <c r="EU334" s="181"/>
      <c r="EV334" s="181"/>
      <c r="EW334" s="181"/>
      <c r="EX334" s="181"/>
      <c r="EY334" s="181"/>
      <c r="EZ334" s="181"/>
      <c r="FA334" s="181"/>
      <c r="FB334" s="181"/>
      <c r="FC334" s="181"/>
      <c r="FD334" s="181"/>
      <c r="FE334" s="181"/>
      <c r="FF334" s="181"/>
      <c r="FG334" s="181"/>
      <c r="FH334" s="181"/>
      <c r="FI334" s="181"/>
      <c r="FJ334" s="181"/>
      <c r="FK334" s="181"/>
      <c r="FL334" s="181"/>
      <c r="FM334" s="181"/>
      <c r="FN334" s="181"/>
      <c r="FO334" s="181"/>
      <c r="FP334" s="181"/>
      <c r="FQ334" s="181"/>
      <c r="FR334" s="181"/>
      <c r="FS334" s="181"/>
      <c r="FT334" s="181"/>
      <c r="FU334" s="181"/>
      <c r="FV334" s="181"/>
      <c r="FW334" s="181"/>
      <c r="FX334" s="181"/>
      <c r="FY334" s="181"/>
      <c r="FZ334" s="181"/>
      <c r="GA334" s="181"/>
      <c r="GB334" s="181"/>
      <c r="GC334" s="181"/>
      <c r="GD334" s="181"/>
      <c r="GE334" s="181"/>
      <c r="GF334" s="181"/>
      <c r="GG334" s="181"/>
      <c r="GH334" s="181"/>
      <c r="GI334" s="181"/>
      <c r="GJ334" s="181"/>
      <c r="GK334" s="181"/>
      <c r="GL334" s="181"/>
      <c r="GM334" s="181"/>
      <c r="GN334" s="181"/>
      <c r="GO334" s="181"/>
      <c r="GP334" s="181"/>
      <c r="GQ334" s="181"/>
      <c r="GR334" s="181"/>
      <c r="GS334" s="181"/>
      <c r="GT334" s="181"/>
      <c r="GU334" s="181"/>
      <c r="GV334" s="181"/>
      <c r="GW334" s="181"/>
      <c r="GX334" s="181"/>
      <c r="GY334" s="181"/>
      <c r="GZ334" s="181"/>
      <c r="HA334" s="181"/>
      <c r="HB334" s="181"/>
      <c r="HC334" s="181"/>
      <c r="HD334" s="181"/>
      <c r="HE334" s="181"/>
      <c r="HF334" s="181"/>
      <c r="HG334" s="181"/>
      <c r="HH334" s="181"/>
      <c r="HI334" s="181"/>
      <c r="HJ334" s="181"/>
      <c r="HK334" s="181"/>
      <c r="HL334" s="181"/>
      <c r="HM334" s="181"/>
      <c r="HN334" s="181"/>
      <c r="HO334" s="181"/>
      <c r="HP334" s="181"/>
      <c r="HQ334" s="181"/>
      <c r="HR334" s="181"/>
      <c r="HS334" s="181"/>
      <c r="HT334" s="181"/>
      <c r="HU334" s="181"/>
      <c r="HV334" s="181"/>
      <c r="HW334" s="181"/>
      <c r="HX334" s="181"/>
      <c r="HY334" s="181"/>
      <c r="HZ334" s="181"/>
      <c r="IA334" s="181"/>
      <c r="IB334" s="181"/>
      <c r="IC334" s="181"/>
      <c r="ID334" s="181"/>
      <c r="IE334" s="181"/>
      <c r="IF334" s="181"/>
      <c r="IG334" s="181"/>
      <c r="IH334" s="181"/>
      <c r="II334" s="181"/>
      <c r="IJ334" s="181"/>
      <c r="IK334" s="181"/>
      <c r="IL334" s="181"/>
      <c r="IM334" s="181"/>
      <c r="IN334" s="181"/>
      <c r="IO334" s="181"/>
      <c r="IP334" s="181"/>
      <c r="IQ334" s="181"/>
      <c r="IR334" s="181"/>
      <c r="IS334" s="181"/>
      <c r="IT334" s="181"/>
      <c r="IU334" s="181"/>
      <c r="IV334" s="181"/>
      <c r="IW334" s="181"/>
      <c r="IX334" s="181"/>
      <c r="IY334" s="181"/>
      <c r="IZ334" s="181"/>
      <c r="JA334" s="181"/>
      <c r="JB334" s="181"/>
      <c r="JC334" s="181"/>
      <c r="JD334" s="181"/>
      <c r="JE334" s="181"/>
      <c r="JF334" s="181"/>
      <c r="JG334" s="181"/>
      <c r="JH334" s="181"/>
      <c r="JI334" s="181"/>
      <c r="JJ334" s="181"/>
      <c r="JK334" s="181"/>
      <c r="JL334" s="181"/>
      <c r="JM334" s="181"/>
      <c r="JN334" s="181"/>
      <c r="JO334" s="181"/>
      <c r="JP334" s="181"/>
      <c r="JQ334" s="181"/>
      <c r="JR334" s="181"/>
      <c r="JS334" s="181"/>
      <c r="JT334" s="181"/>
      <c r="JU334" s="181"/>
      <c r="JV334" s="181"/>
      <c r="JW334" s="181"/>
      <c r="JX334" s="181"/>
      <c r="JY334" s="181"/>
      <c r="JZ334" s="181"/>
      <c r="KA334" s="181"/>
      <c r="KB334" s="181"/>
      <c r="KC334" s="181"/>
      <c r="KD334" s="181"/>
      <c r="KE334" s="181"/>
      <c r="KF334" s="181"/>
      <c r="KG334" s="181"/>
      <c r="KH334" s="181"/>
      <c r="KI334" s="181"/>
      <c r="KJ334" s="181"/>
      <c r="KK334" s="181"/>
      <c r="KL334" s="181"/>
      <c r="KM334" s="181"/>
      <c r="KN334" s="181"/>
      <c r="KO334" s="181"/>
      <c r="KP334" s="181"/>
      <c r="KQ334" s="181"/>
      <c r="KR334" s="181"/>
      <c r="KS334" s="181"/>
      <c r="KT334" s="181"/>
      <c r="KU334" s="181"/>
      <c r="KV334" s="181"/>
      <c r="KW334" s="181"/>
      <c r="KX334" s="181"/>
      <c r="KY334" s="181"/>
      <c r="KZ334" s="181"/>
      <c r="LA334" s="181"/>
      <c r="LB334" s="181"/>
      <c r="LC334" s="181"/>
      <c r="LD334" s="181"/>
      <c r="LE334" s="181"/>
      <c r="LF334" s="181"/>
      <c r="LG334" s="181"/>
      <c r="LH334" s="181"/>
      <c r="LI334" s="181"/>
      <c r="LJ334" s="181"/>
      <c r="LK334" s="181"/>
      <c r="LL334" s="181"/>
      <c r="LM334" s="181"/>
      <c r="LN334" s="181"/>
      <c r="LO334" s="181"/>
      <c r="LP334" s="181"/>
      <c r="LQ334" s="181"/>
      <c r="LR334" s="181"/>
      <c r="LS334" s="181"/>
      <c r="LT334" s="181"/>
      <c r="LU334" s="181"/>
      <c r="LV334" s="181"/>
      <c r="LW334" s="181"/>
      <c r="LX334" s="181"/>
      <c r="LY334" s="181"/>
      <c r="LZ334" s="181"/>
      <c r="MA334" s="181"/>
      <c r="MB334" s="181"/>
      <c r="MC334" s="181"/>
      <c r="MD334" s="181"/>
      <c r="ME334" s="181"/>
      <c r="MF334" s="181"/>
      <c r="MG334" s="181"/>
      <c r="MH334" s="181"/>
      <c r="MI334" s="181"/>
      <c r="MJ334" s="181"/>
      <c r="MK334" s="181"/>
      <c r="ML334" s="181"/>
      <c r="MM334" s="181"/>
      <c r="MN334" s="181"/>
      <c r="MO334" s="181"/>
      <c r="MP334" s="181"/>
      <c r="MQ334" s="181"/>
      <c r="MR334" s="181"/>
      <c r="MS334" s="181"/>
      <c r="MT334" s="181"/>
      <c r="MU334" s="181"/>
      <c r="MV334" s="181"/>
      <c r="MW334" s="181"/>
      <c r="MX334" s="181"/>
      <c r="MY334" s="181"/>
      <c r="MZ334" s="181"/>
      <c r="NA334" s="181"/>
      <c r="NB334" s="181"/>
      <c r="NC334" s="181"/>
      <c r="ND334" s="181"/>
      <c r="NE334" s="181"/>
      <c r="NF334" s="181"/>
      <c r="NG334" s="181"/>
      <c r="NH334" s="181"/>
      <c r="NI334" s="181"/>
      <c r="NJ334" s="181"/>
      <c r="NK334" s="181"/>
      <c r="NL334" s="181"/>
      <c r="NM334" s="181"/>
      <c r="NN334" s="181"/>
      <c r="NO334" s="181"/>
      <c r="NP334" s="181"/>
      <c r="NQ334" s="181"/>
      <c r="NR334" s="181"/>
      <c r="NS334" s="181"/>
      <c r="NT334" s="181"/>
      <c r="NU334" s="181"/>
      <c r="NV334" s="181"/>
      <c r="NW334" s="181"/>
      <c r="NX334" s="181"/>
      <c r="NY334" s="181"/>
      <c r="NZ334" s="181"/>
      <c r="OA334" s="181"/>
      <c r="OB334" s="181"/>
      <c r="OC334" s="181"/>
      <c r="OD334" s="181"/>
      <c r="OE334" s="181"/>
      <c r="OF334" s="181"/>
      <c r="OG334" s="181"/>
      <c r="OH334" s="181"/>
      <c r="OI334" s="181"/>
      <c r="OJ334" s="181"/>
      <c r="OK334" s="181"/>
      <c r="OL334" s="181"/>
      <c r="OM334" s="181"/>
      <c r="ON334" s="181"/>
      <c r="OO334" s="181"/>
      <c r="OP334" s="181"/>
      <c r="OQ334" s="181"/>
      <c r="OR334" s="181"/>
      <c r="OS334" s="181"/>
      <c r="OT334" s="181"/>
      <c r="OU334" s="181"/>
      <c r="OV334" s="181"/>
      <c r="OW334" s="181"/>
      <c r="OX334" s="181"/>
      <c r="OY334" s="181"/>
      <c r="OZ334" s="181"/>
      <c r="PA334" s="181"/>
      <c r="PB334" s="181"/>
      <c r="PC334" s="181"/>
      <c r="PD334" s="181"/>
      <c r="PE334" s="181"/>
      <c r="PF334" s="181"/>
      <c r="PG334" s="181"/>
      <c r="PH334" s="181"/>
      <c r="PI334" s="181"/>
      <c r="PJ334" s="181"/>
      <c r="PK334" s="181"/>
      <c r="PL334" s="181"/>
      <c r="PM334" s="181"/>
      <c r="PN334" s="181"/>
      <c r="PO334" s="181"/>
      <c r="PP334" s="181"/>
      <c r="PQ334" s="181"/>
      <c r="PR334" s="181"/>
      <c r="PS334" s="181"/>
      <c r="PT334" s="181"/>
      <c r="PU334" s="181"/>
      <c r="PV334" s="181"/>
      <c r="PW334" s="181"/>
      <c r="PX334" s="181"/>
      <c r="PY334" s="181"/>
      <c r="PZ334" s="181"/>
      <c r="QA334" s="181"/>
      <c r="QB334" s="181"/>
      <c r="QC334" s="181"/>
      <c r="QD334" s="181"/>
      <c r="QE334" s="181"/>
      <c r="QF334" s="181"/>
      <c r="QG334" s="181"/>
      <c r="QH334" s="181"/>
      <c r="QI334" s="181"/>
      <c r="QJ334" s="181"/>
      <c r="QK334" s="181"/>
      <c r="QL334" s="181"/>
      <c r="QM334" s="181"/>
      <c r="QN334" s="181"/>
      <c r="QO334" s="181"/>
      <c r="QP334" s="181"/>
      <c r="QQ334" s="181"/>
      <c r="QR334" s="181"/>
      <c r="QS334" s="181"/>
      <c r="QT334" s="181"/>
      <c r="QU334" s="181"/>
      <c r="QV334" s="181"/>
      <c r="QW334" s="181"/>
      <c r="QX334" s="181"/>
      <c r="QY334" s="181"/>
      <c r="QZ334" s="181"/>
      <c r="RA334" s="181"/>
      <c r="RB334" s="181"/>
      <c r="RC334" s="181"/>
      <c r="RD334" s="181"/>
      <c r="RE334" s="181"/>
      <c r="RF334" s="181"/>
      <c r="RG334" s="181"/>
      <c r="RH334" s="181"/>
      <c r="RI334" s="181"/>
      <c r="RJ334" s="181"/>
      <c r="RK334" s="181"/>
      <c r="RL334" s="181"/>
      <c r="RM334" s="181"/>
      <c r="RN334" s="181"/>
      <c r="RO334" s="181"/>
      <c r="RP334" s="181"/>
      <c r="RQ334" s="181"/>
      <c r="RR334" s="181"/>
      <c r="RS334" s="181"/>
      <c r="RT334" s="181"/>
      <c r="RU334" s="181"/>
      <c r="RV334" s="181"/>
      <c r="RW334" s="181"/>
      <c r="RX334" s="181"/>
      <c r="RY334" s="181"/>
      <c r="RZ334" s="181"/>
      <c r="SA334" s="181"/>
      <c r="SB334" s="181"/>
    </row>
    <row r="335" spans="1:496" ht="15" customHeight="1" x14ac:dyDescent="0.2">
      <c r="A335" t="s">
        <v>1865</v>
      </c>
      <c r="B335"/>
      <c r="C335"/>
      <c r="D335"/>
      <c r="E335" t="s">
        <v>328</v>
      </c>
    </row>
    <row r="336" spans="1:496" ht="15" customHeight="1" x14ac:dyDescent="0.2">
      <c r="A336" t="s">
        <v>1132</v>
      </c>
      <c r="B336"/>
      <c r="C336"/>
      <c r="D336"/>
      <c r="E336" t="s">
        <v>383</v>
      </c>
    </row>
    <row r="337" spans="1:496" s="183" customFormat="1" ht="15" customHeight="1" x14ac:dyDescent="0.2">
      <c r="A337" t="s">
        <v>1128</v>
      </c>
      <c r="B337"/>
      <c r="C337"/>
      <c r="D337"/>
      <c r="E337" t="s">
        <v>329</v>
      </c>
      <c r="F337" s="181"/>
      <c r="G337" s="181"/>
      <c r="H337" s="181"/>
      <c r="I337" s="181"/>
      <c r="J337" s="181"/>
      <c r="K337" s="181"/>
      <c r="L337" s="181"/>
      <c r="M337" s="181"/>
      <c r="N337" s="181"/>
      <c r="O337" s="181"/>
      <c r="P337" s="181"/>
      <c r="Q337" s="181"/>
      <c r="R337" s="181"/>
      <c r="S337" s="181"/>
      <c r="T337" s="181"/>
      <c r="U337" s="181"/>
      <c r="V337" s="181"/>
      <c r="W337" s="181"/>
      <c r="X337" s="181"/>
      <c r="Y337" s="181"/>
      <c r="Z337" s="181"/>
      <c r="AA337" s="181"/>
      <c r="AB337" s="181"/>
      <c r="AC337" s="181"/>
      <c r="AD337" s="181"/>
      <c r="AE337" s="181"/>
      <c r="AF337" s="181"/>
      <c r="AG337" s="181"/>
      <c r="AH337" s="181"/>
      <c r="AI337" s="181"/>
      <c r="AJ337" s="181"/>
      <c r="AK337" s="181"/>
      <c r="AL337" s="181"/>
      <c r="AM337" s="181"/>
      <c r="AN337" s="181"/>
      <c r="AO337" s="181"/>
      <c r="AP337" s="181"/>
      <c r="AQ337" s="181"/>
      <c r="AR337" s="181"/>
      <c r="AS337" s="181"/>
      <c r="AT337" s="181"/>
      <c r="AU337" s="181"/>
      <c r="AV337" s="181"/>
      <c r="AW337" s="181"/>
      <c r="AX337" s="181"/>
      <c r="AY337" s="181"/>
      <c r="AZ337" s="181"/>
      <c r="BA337" s="181"/>
      <c r="BB337" s="181"/>
      <c r="BC337" s="181"/>
      <c r="BD337" s="181"/>
      <c r="BE337" s="181"/>
      <c r="BF337" s="181"/>
      <c r="BG337" s="181"/>
      <c r="BH337" s="181"/>
      <c r="BI337" s="181"/>
      <c r="BJ337" s="181"/>
      <c r="BK337" s="181"/>
      <c r="BL337" s="181"/>
      <c r="BM337" s="181"/>
      <c r="BN337" s="181"/>
      <c r="BO337" s="181"/>
      <c r="BP337" s="181"/>
      <c r="BQ337" s="181"/>
      <c r="BR337" s="181"/>
      <c r="BS337" s="181"/>
      <c r="BT337" s="181"/>
      <c r="BU337" s="181"/>
      <c r="BV337" s="181"/>
      <c r="BW337" s="181"/>
      <c r="BX337" s="181"/>
      <c r="BY337" s="181"/>
      <c r="BZ337" s="181"/>
      <c r="CA337" s="181"/>
      <c r="CB337" s="181"/>
      <c r="CC337" s="181"/>
      <c r="CD337" s="181"/>
      <c r="CE337" s="181"/>
      <c r="CF337" s="181"/>
      <c r="CG337" s="181"/>
      <c r="CH337" s="181"/>
      <c r="CI337" s="181"/>
      <c r="CJ337" s="181"/>
      <c r="CK337" s="181"/>
      <c r="CL337" s="181"/>
      <c r="CM337" s="181"/>
      <c r="CN337" s="181"/>
      <c r="CO337" s="181"/>
      <c r="CP337" s="181"/>
      <c r="CQ337" s="181"/>
      <c r="CR337" s="181"/>
      <c r="CS337" s="181"/>
      <c r="CT337" s="181"/>
      <c r="CU337" s="181"/>
      <c r="CV337" s="181"/>
      <c r="CW337" s="181"/>
      <c r="CX337" s="181"/>
      <c r="CY337" s="181"/>
      <c r="CZ337" s="181"/>
      <c r="DA337" s="181"/>
      <c r="DB337" s="181"/>
      <c r="DC337" s="181"/>
      <c r="DD337" s="181"/>
      <c r="DE337" s="181"/>
      <c r="DF337" s="181"/>
      <c r="DG337" s="181"/>
      <c r="DH337" s="181"/>
      <c r="DI337" s="181"/>
      <c r="DJ337" s="181"/>
      <c r="DK337" s="181"/>
      <c r="DL337" s="181"/>
      <c r="DM337" s="181"/>
      <c r="DN337" s="181"/>
      <c r="DO337" s="181"/>
      <c r="DP337" s="181"/>
      <c r="DQ337" s="181"/>
      <c r="DR337" s="181"/>
      <c r="DS337" s="181"/>
      <c r="DT337" s="181"/>
      <c r="DU337" s="181"/>
      <c r="DV337" s="181"/>
      <c r="DW337" s="181"/>
      <c r="DX337" s="181"/>
      <c r="DY337" s="181"/>
      <c r="DZ337" s="181"/>
      <c r="EA337" s="181"/>
      <c r="EB337" s="181"/>
      <c r="EC337" s="181"/>
      <c r="ED337" s="181"/>
      <c r="EE337" s="181"/>
      <c r="EF337" s="181"/>
      <c r="EG337" s="181"/>
      <c r="EH337" s="181"/>
      <c r="EI337" s="181"/>
      <c r="EJ337" s="181"/>
      <c r="EK337" s="181"/>
      <c r="EL337" s="181"/>
      <c r="EM337" s="181"/>
      <c r="EN337" s="181"/>
      <c r="EO337" s="181"/>
      <c r="EP337" s="181"/>
      <c r="EQ337" s="181"/>
      <c r="ER337" s="181"/>
      <c r="ES337" s="181"/>
      <c r="ET337" s="181"/>
      <c r="EU337" s="181"/>
      <c r="EV337" s="181"/>
      <c r="EW337" s="181"/>
      <c r="EX337" s="181"/>
      <c r="EY337" s="181"/>
      <c r="EZ337" s="181"/>
      <c r="FA337" s="181"/>
      <c r="FB337" s="181"/>
      <c r="FC337" s="181"/>
      <c r="FD337" s="181"/>
      <c r="FE337" s="181"/>
      <c r="FF337" s="181"/>
      <c r="FG337" s="181"/>
      <c r="FH337" s="181"/>
      <c r="FI337" s="181"/>
      <c r="FJ337" s="181"/>
      <c r="FK337" s="181"/>
      <c r="FL337" s="181"/>
      <c r="FM337" s="181"/>
      <c r="FN337" s="181"/>
      <c r="FO337" s="181"/>
      <c r="FP337" s="181"/>
      <c r="FQ337" s="181"/>
      <c r="FR337" s="181"/>
      <c r="FS337" s="181"/>
      <c r="FT337" s="181"/>
      <c r="FU337" s="181"/>
      <c r="FV337" s="181"/>
      <c r="FW337" s="181"/>
      <c r="FX337" s="181"/>
      <c r="FY337" s="181"/>
      <c r="FZ337" s="181"/>
      <c r="GA337" s="181"/>
      <c r="GB337" s="181"/>
      <c r="GC337" s="181"/>
      <c r="GD337" s="181"/>
      <c r="GE337" s="181"/>
      <c r="GF337" s="181"/>
      <c r="GG337" s="181"/>
      <c r="GH337" s="181"/>
      <c r="GI337" s="181"/>
      <c r="GJ337" s="181"/>
      <c r="GK337" s="181"/>
      <c r="GL337" s="181"/>
      <c r="GM337" s="181"/>
      <c r="GN337" s="181"/>
      <c r="GO337" s="181"/>
      <c r="GP337" s="181"/>
      <c r="GQ337" s="181"/>
      <c r="GR337" s="181"/>
      <c r="GS337" s="181"/>
      <c r="GT337" s="181"/>
      <c r="GU337" s="181"/>
      <c r="GV337" s="181"/>
      <c r="GW337" s="181"/>
      <c r="GX337" s="181"/>
      <c r="GY337" s="181"/>
      <c r="GZ337" s="181"/>
      <c r="HA337" s="181"/>
      <c r="HB337" s="181"/>
      <c r="HC337" s="181"/>
      <c r="HD337" s="181"/>
      <c r="HE337" s="181"/>
      <c r="HF337" s="181"/>
      <c r="HG337" s="181"/>
      <c r="HH337" s="181"/>
      <c r="HI337" s="181"/>
      <c r="HJ337" s="181"/>
      <c r="HK337" s="181"/>
      <c r="HL337" s="181"/>
      <c r="HM337" s="181"/>
      <c r="HN337" s="181"/>
      <c r="HO337" s="181"/>
      <c r="HP337" s="181"/>
      <c r="HQ337" s="181"/>
      <c r="HR337" s="181"/>
      <c r="HS337" s="181"/>
      <c r="HT337" s="181"/>
      <c r="HU337" s="181"/>
      <c r="HV337" s="181"/>
      <c r="HW337" s="181"/>
      <c r="HX337" s="181"/>
      <c r="HY337" s="181"/>
      <c r="HZ337" s="181"/>
      <c r="IA337" s="181"/>
      <c r="IB337" s="181"/>
      <c r="IC337" s="181"/>
      <c r="ID337" s="181"/>
      <c r="IE337" s="181"/>
      <c r="IF337" s="181"/>
      <c r="IG337" s="181"/>
      <c r="IH337" s="181"/>
      <c r="II337" s="181"/>
      <c r="IJ337" s="181"/>
      <c r="IK337" s="181"/>
      <c r="IL337" s="181"/>
      <c r="IM337" s="181"/>
      <c r="IN337" s="181"/>
      <c r="IO337" s="181"/>
      <c r="IP337" s="181"/>
      <c r="IQ337" s="181"/>
      <c r="IR337" s="181"/>
      <c r="IS337" s="181"/>
      <c r="IT337" s="181"/>
      <c r="IU337" s="181"/>
      <c r="IV337" s="181"/>
      <c r="IW337" s="181"/>
      <c r="IX337" s="181"/>
      <c r="IY337" s="181"/>
      <c r="IZ337" s="181"/>
      <c r="JA337" s="181"/>
      <c r="JB337" s="181"/>
      <c r="JC337" s="181"/>
      <c r="JD337" s="181"/>
      <c r="JE337" s="181"/>
      <c r="JF337" s="181"/>
      <c r="JG337" s="181"/>
      <c r="JH337" s="181"/>
      <c r="JI337" s="181"/>
      <c r="JJ337" s="181"/>
      <c r="JK337" s="181"/>
      <c r="JL337" s="181"/>
      <c r="JM337" s="181"/>
      <c r="JN337" s="181"/>
      <c r="JO337" s="181"/>
      <c r="JP337" s="181"/>
      <c r="JQ337" s="181"/>
      <c r="JR337" s="181"/>
      <c r="JS337" s="181"/>
      <c r="JT337" s="181"/>
      <c r="JU337" s="181"/>
      <c r="JV337" s="181"/>
      <c r="JW337" s="181"/>
      <c r="JX337" s="181"/>
      <c r="JY337" s="181"/>
      <c r="JZ337" s="181"/>
      <c r="KA337" s="181"/>
      <c r="KB337" s="181"/>
      <c r="KC337" s="181"/>
      <c r="KD337" s="181"/>
      <c r="KE337" s="181"/>
      <c r="KF337" s="181"/>
      <c r="KG337" s="181"/>
      <c r="KH337" s="181"/>
      <c r="KI337" s="181"/>
      <c r="KJ337" s="181"/>
      <c r="KK337" s="181"/>
      <c r="KL337" s="181"/>
      <c r="KM337" s="181"/>
      <c r="KN337" s="181"/>
      <c r="KO337" s="181"/>
      <c r="KP337" s="181"/>
      <c r="KQ337" s="181"/>
      <c r="KR337" s="181"/>
      <c r="KS337" s="181"/>
      <c r="KT337" s="181"/>
      <c r="KU337" s="181"/>
      <c r="KV337" s="181"/>
      <c r="KW337" s="181"/>
      <c r="KX337" s="181"/>
      <c r="KY337" s="181"/>
      <c r="KZ337" s="181"/>
      <c r="LA337" s="181"/>
      <c r="LB337" s="181"/>
      <c r="LC337" s="181"/>
      <c r="LD337" s="181"/>
      <c r="LE337" s="181"/>
      <c r="LF337" s="181"/>
      <c r="LG337" s="181"/>
      <c r="LH337" s="181"/>
      <c r="LI337" s="181"/>
      <c r="LJ337" s="181"/>
      <c r="LK337" s="181"/>
      <c r="LL337" s="181"/>
      <c r="LM337" s="181"/>
      <c r="LN337" s="181"/>
      <c r="LO337" s="181"/>
      <c r="LP337" s="181"/>
      <c r="LQ337" s="181"/>
      <c r="LR337" s="181"/>
      <c r="LS337" s="181"/>
      <c r="LT337" s="181"/>
      <c r="LU337" s="181"/>
      <c r="LV337" s="181"/>
      <c r="LW337" s="181"/>
      <c r="LX337" s="181"/>
      <c r="LY337" s="181"/>
      <c r="LZ337" s="181"/>
      <c r="MA337" s="181"/>
      <c r="MB337" s="181"/>
      <c r="MC337" s="181"/>
      <c r="MD337" s="181"/>
      <c r="ME337" s="181"/>
      <c r="MF337" s="181"/>
      <c r="MG337" s="181"/>
      <c r="MH337" s="181"/>
      <c r="MI337" s="181"/>
      <c r="MJ337" s="181"/>
      <c r="MK337" s="181"/>
      <c r="ML337" s="181"/>
      <c r="MM337" s="181"/>
      <c r="MN337" s="181"/>
      <c r="MO337" s="181"/>
      <c r="MP337" s="181"/>
      <c r="MQ337" s="181"/>
      <c r="MR337" s="181"/>
      <c r="MS337" s="181"/>
      <c r="MT337" s="181"/>
      <c r="MU337" s="181"/>
      <c r="MV337" s="181"/>
      <c r="MW337" s="181"/>
      <c r="MX337" s="181"/>
      <c r="MY337" s="181"/>
      <c r="MZ337" s="181"/>
      <c r="NA337" s="181"/>
      <c r="NB337" s="181"/>
      <c r="NC337" s="181"/>
      <c r="ND337" s="181"/>
      <c r="NE337" s="181"/>
      <c r="NF337" s="181"/>
      <c r="NG337" s="181"/>
      <c r="NH337" s="181"/>
      <c r="NI337" s="181"/>
      <c r="NJ337" s="181"/>
      <c r="NK337" s="181"/>
      <c r="NL337" s="181"/>
      <c r="NM337" s="181"/>
      <c r="NN337" s="181"/>
      <c r="NO337" s="181"/>
      <c r="NP337" s="181"/>
      <c r="NQ337" s="181"/>
      <c r="NR337" s="181"/>
      <c r="NS337" s="181"/>
      <c r="NT337" s="181"/>
      <c r="NU337" s="181"/>
      <c r="NV337" s="181"/>
      <c r="NW337" s="181"/>
      <c r="NX337" s="181"/>
      <c r="NY337" s="181"/>
      <c r="NZ337" s="181"/>
      <c r="OA337" s="181"/>
      <c r="OB337" s="181"/>
      <c r="OC337" s="181"/>
      <c r="OD337" s="181"/>
      <c r="OE337" s="181"/>
      <c r="OF337" s="181"/>
      <c r="OG337" s="181"/>
      <c r="OH337" s="181"/>
      <c r="OI337" s="181"/>
      <c r="OJ337" s="181"/>
      <c r="OK337" s="181"/>
      <c r="OL337" s="181"/>
      <c r="OM337" s="181"/>
      <c r="ON337" s="181"/>
      <c r="OO337" s="181"/>
      <c r="OP337" s="181"/>
      <c r="OQ337" s="181"/>
      <c r="OR337" s="181"/>
      <c r="OS337" s="181"/>
      <c r="OT337" s="181"/>
      <c r="OU337" s="181"/>
      <c r="OV337" s="181"/>
      <c r="OW337" s="181"/>
      <c r="OX337" s="181"/>
      <c r="OY337" s="181"/>
      <c r="OZ337" s="181"/>
      <c r="PA337" s="181"/>
      <c r="PB337" s="181"/>
      <c r="PC337" s="181"/>
      <c r="PD337" s="181"/>
      <c r="PE337" s="181"/>
      <c r="PF337" s="181"/>
      <c r="PG337" s="181"/>
      <c r="PH337" s="181"/>
      <c r="PI337" s="181"/>
      <c r="PJ337" s="181"/>
      <c r="PK337" s="181"/>
      <c r="PL337" s="181"/>
      <c r="PM337" s="181"/>
      <c r="PN337" s="181"/>
      <c r="PO337" s="181"/>
      <c r="PP337" s="181"/>
      <c r="PQ337" s="181"/>
      <c r="PR337" s="181"/>
      <c r="PS337" s="181"/>
      <c r="PT337" s="181"/>
      <c r="PU337" s="181"/>
      <c r="PV337" s="181"/>
      <c r="PW337" s="181"/>
      <c r="PX337" s="181"/>
      <c r="PY337" s="181"/>
      <c r="PZ337" s="181"/>
      <c r="QA337" s="181"/>
      <c r="QB337" s="181"/>
      <c r="QC337" s="181"/>
      <c r="QD337" s="181"/>
      <c r="QE337" s="181"/>
      <c r="QF337" s="181"/>
      <c r="QG337" s="181"/>
      <c r="QH337" s="181"/>
      <c r="QI337" s="181"/>
      <c r="QJ337" s="181"/>
      <c r="QK337" s="181"/>
      <c r="QL337" s="181"/>
      <c r="QM337" s="181"/>
      <c r="QN337" s="181"/>
      <c r="QO337" s="181"/>
      <c r="QP337" s="181"/>
      <c r="QQ337" s="181"/>
      <c r="QR337" s="181"/>
      <c r="QS337" s="181"/>
      <c r="QT337" s="181"/>
      <c r="QU337" s="181"/>
      <c r="QV337" s="181"/>
      <c r="QW337" s="181"/>
      <c r="QX337" s="181"/>
      <c r="QY337" s="181"/>
      <c r="QZ337" s="181"/>
      <c r="RA337" s="181"/>
      <c r="RB337" s="181"/>
      <c r="RC337" s="181"/>
      <c r="RD337" s="181"/>
      <c r="RE337" s="181"/>
      <c r="RF337" s="181"/>
      <c r="RG337" s="181"/>
      <c r="RH337" s="181"/>
      <c r="RI337" s="181"/>
      <c r="RJ337" s="181"/>
      <c r="RK337" s="181"/>
      <c r="RL337" s="181"/>
      <c r="RM337" s="181"/>
      <c r="RN337" s="181"/>
      <c r="RO337" s="181"/>
      <c r="RP337" s="181"/>
      <c r="RQ337" s="181"/>
      <c r="RR337" s="181"/>
      <c r="RS337" s="181"/>
      <c r="RT337" s="181"/>
      <c r="RU337" s="181"/>
      <c r="RV337" s="181"/>
      <c r="RW337" s="181"/>
      <c r="RX337" s="181"/>
      <c r="RY337" s="181"/>
      <c r="RZ337" s="181"/>
      <c r="SA337" s="181"/>
      <c r="SB337" s="181"/>
    </row>
    <row r="338" spans="1:496" ht="15" customHeight="1" x14ac:dyDescent="0.2">
      <c r="A338" t="s">
        <v>1866</v>
      </c>
      <c r="B338"/>
      <c r="C338"/>
      <c r="D338"/>
      <c r="E338" t="s">
        <v>373</v>
      </c>
    </row>
    <row r="339" spans="1:496" ht="15" customHeight="1" x14ac:dyDescent="0.2">
      <c r="A339" t="s">
        <v>1867</v>
      </c>
      <c r="B339"/>
      <c r="C339"/>
      <c r="D339"/>
      <c r="E339" t="s">
        <v>1868</v>
      </c>
    </row>
    <row r="340" spans="1:496" ht="15" customHeight="1" x14ac:dyDescent="0.2">
      <c r="A340" t="s">
        <v>1259</v>
      </c>
      <c r="B340"/>
      <c r="C340"/>
      <c r="D340"/>
      <c r="E340" t="s">
        <v>341</v>
      </c>
    </row>
    <row r="341" spans="1:496" ht="15" customHeight="1" x14ac:dyDescent="0.2">
      <c r="A341" t="s">
        <v>1869</v>
      </c>
      <c r="B341"/>
      <c r="C341"/>
      <c r="D341"/>
      <c r="E341" t="s">
        <v>331</v>
      </c>
    </row>
    <row r="342" spans="1:496" ht="15" customHeight="1" x14ac:dyDescent="0.2">
      <c r="A342" t="s">
        <v>1870</v>
      </c>
      <c r="B342"/>
      <c r="C342"/>
      <c r="D342"/>
      <c r="E342" t="s">
        <v>1871</v>
      </c>
    </row>
    <row r="343" spans="1:496" ht="15" customHeight="1" x14ac:dyDescent="0.2">
      <c r="A343" t="s">
        <v>1872</v>
      </c>
      <c r="B343"/>
      <c r="C343"/>
      <c r="D343"/>
      <c r="E343" t="s">
        <v>395</v>
      </c>
    </row>
    <row r="344" spans="1:496" s="183" customFormat="1" ht="15" customHeight="1" x14ac:dyDescent="0.2">
      <c r="A344" t="s">
        <v>1873</v>
      </c>
      <c r="B344"/>
      <c r="C344"/>
      <c r="D344"/>
      <c r="E344" t="s">
        <v>312</v>
      </c>
      <c r="F344" s="181"/>
      <c r="G344" s="181"/>
      <c r="H344" s="181"/>
      <c r="I344" s="181"/>
      <c r="J344" s="181"/>
      <c r="K344" s="181"/>
      <c r="L344" s="181"/>
      <c r="M344" s="181"/>
      <c r="N344" s="181"/>
      <c r="O344" s="181"/>
      <c r="P344" s="181"/>
      <c r="Q344" s="181"/>
      <c r="R344" s="181"/>
      <c r="S344" s="181"/>
      <c r="T344" s="181"/>
      <c r="U344" s="181"/>
      <c r="V344" s="181"/>
      <c r="W344" s="181"/>
      <c r="X344" s="181"/>
      <c r="Y344" s="181"/>
      <c r="Z344" s="181"/>
      <c r="AA344" s="181"/>
      <c r="AB344" s="181"/>
      <c r="AC344" s="181"/>
      <c r="AD344" s="181"/>
      <c r="AE344" s="181"/>
      <c r="AF344" s="181"/>
      <c r="AG344" s="181"/>
      <c r="AH344" s="181"/>
      <c r="AI344" s="181"/>
      <c r="AJ344" s="181"/>
      <c r="AK344" s="181"/>
      <c r="AL344" s="181"/>
      <c r="AM344" s="181"/>
      <c r="AN344" s="181"/>
      <c r="AO344" s="181"/>
      <c r="AP344" s="181"/>
      <c r="AQ344" s="181"/>
      <c r="AR344" s="181"/>
      <c r="AS344" s="181"/>
      <c r="AT344" s="181"/>
      <c r="AU344" s="181"/>
      <c r="AV344" s="181"/>
      <c r="AW344" s="181"/>
      <c r="AX344" s="181"/>
      <c r="AY344" s="181"/>
      <c r="AZ344" s="181"/>
      <c r="BA344" s="181"/>
      <c r="BB344" s="181"/>
      <c r="BC344" s="181"/>
      <c r="BD344" s="181"/>
      <c r="BE344" s="181"/>
      <c r="BF344" s="181"/>
      <c r="BG344" s="181"/>
      <c r="BH344" s="181"/>
      <c r="BI344" s="181"/>
      <c r="BJ344" s="181"/>
      <c r="BK344" s="181"/>
      <c r="BL344" s="181"/>
      <c r="BM344" s="181"/>
      <c r="BN344" s="181"/>
      <c r="BO344" s="181"/>
      <c r="BP344" s="181"/>
      <c r="BQ344" s="181"/>
      <c r="BR344" s="181"/>
      <c r="BS344" s="181"/>
      <c r="BT344" s="181"/>
      <c r="BU344" s="181"/>
      <c r="BV344" s="181"/>
      <c r="BW344" s="181"/>
      <c r="BX344" s="181"/>
      <c r="BY344" s="181"/>
      <c r="BZ344" s="181"/>
      <c r="CA344" s="181"/>
      <c r="CB344" s="181"/>
      <c r="CC344" s="181"/>
      <c r="CD344" s="181"/>
      <c r="CE344" s="181"/>
      <c r="CF344" s="181"/>
      <c r="CG344" s="181"/>
      <c r="CH344" s="181"/>
      <c r="CI344" s="181"/>
      <c r="CJ344" s="181"/>
      <c r="CK344" s="181"/>
      <c r="CL344" s="181"/>
      <c r="CM344" s="181"/>
      <c r="CN344" s="181"/>
      <c r="CO344" s="181"/>
      <c r="CP344" s="181"/>
      <c r="CQ344" s="181"/>
      <c r="CR344" s="181"/>
      <c r="CS344" s="181"/>
      <c r="CT344" s="181"/>
      <c r="CU344" s="181"/>
      <c r="CV344" s="181"/>
      <c r="CW344" s="181"/>
      <c r="CX344" s="181"/>
      <c r="CY344" s="181"/>
      <c r="CZ344" s="181"/>
      <c r="DA344" s="181"/>
      <c r="DB344" s="181"/>
      <c r="DC344" s="181"/>
      <c r="DD344" s="181"/>
      <c r="DE344" s="181"/>
      <c r="DF344" s="181"/>
      <c r="DG344" s="181"/>
      <c r="DH344" s="181"/>
      <c r="DI344" s="181"/>
      <c r="DJ344" s="181"/>
      <c r="DK344" s="181"/>
      <c r="DL344" s="181"/>
      <c r="DM344" s="181"/>
      <c r="DN344" s="181"/>
      <c r="DO344" s="181"/>
      <c r="DP344" s="181"/>
      <c r="DQ344" s="181"/>
      <c r="DR344" s="181"/>
      <c r="DS344" s="181"/>
      <c r="DT344" s="181"/>
      <c r="DU344" s="181"/>
      <c r="DV344" s="181"/>
      <c r="DW344" s="181"/>
      <c r="DX344" s="181"/>
      <c r="DY344" s="181"/>
      <c r="DZ344" s="181"/>
      <c r="EA344" s="181"/>
      <c r="EB344" s="181"/>
      <c r="EC344" s="181"/>
      <c r="ED344" s="181"/>
      <c r="EE344" s="181"/>
      <c r="EF344" s="181"/>
      <c r="EG344" s="181"/>
      <c r="EH344" s="181"/>
      <c r="EI344" s="181"/>
      <c r="EJ344" s="181"/>
      <c r="EK344" s="181"/>
      <c r="EL344" s="181"/>
      <c r="EM344" s="181"/>
      <c r="EN344" s="181"/>
      <c r="EO344" s="181"/>
      <c r="EP344" s="181"/>
      <c r="EQ344" s="181"/>
      <c r="ER344" s="181"/>
      <c r="ES344" s="181"/>
      <c r="ET344" s="181"/>
      <c r="EU344" s="181"/>
      <c r="EV344" s="181"/>
      <c r="EW344" s="181"/>
      <c r="EX344" s="181"/>
      <c r="EY344" s="181"/>
      <c r="EZ344" s="181"/>
      <c r="FA344" s="181"/>
      <c r="FB344" s="181"/>
      <c r="FC344" s="181"/>
      <c r="FD344" s="181"/>
      <c r="FE344" s="181"/>
      <c r="FF344" s="181"/>
      <c r="FG344" s="181"/>
      <c r="FH344" s="181"/>
      <c r="FI344" s="181"/>
      <c r="FJ344" s="181"/>
      <c r="FK344" s="181"/>
      <c r="FL344" s="181"/>
      <c r="FM344" s="181"/>
      <c r="FN344" s="181"/>
      <c r="FO344" s="181"/>
      <c r="FP344" s="181"/>
      <c r="FQ344" s="181"/>
      <c r="FR344" s="181"/>
      <c r="FS344" s="181"/>
      <c r="FT344" s="181"/>
      <c r="FU344" s="181"/>
      <c r="FV344" s="181"/>
      <c r="FW344" s="181"/>
      <c r="FX344" s="181"/>
      <c r="FY344" s="181"/>
      <c r="FZ344" s="181"/>
      <c r="GA344" s="181"/>
      <c r="GB344" s="181"/>
      <c r="GC344" s="181"/>
      <c r="GD344" s="181"/>
      <c r="GE344" s="181"/>
      <c r="GF344" s="181"/>
      <c r="GG344" s="181"/>
      <c r="GH344" s="181"/>
      <c r="GI344" s="181"/>
      <c r="GJ344" s="181"/>
      <c r="GK344" s="181"/>
      <c r="GL344" s="181"/>
      <c r="GM344" s="181"/>
      <c r="GN344" s="181"/>
      <c r="GO344" s="181"/>
      <c r="GP344" s="181"/>
      <c r="GQ344" s="181"/>
      <c r="GR344" s="181"/>
      <c r="GS344" s="181"/>
      <c r="GT344" s="181"/>
      <c r="GU344" s="181"/>
      <c r="GV344" s="181"/>
      <c r="GW344" s="181"/>
      <c r="GX344" s="181"/>
      <c r="GY344" s="181"/>
      <c r="GZ344" s="181"/>
      <c r="HA344" s="181"/>
      <c r="HB344" s="181"/>
      <c r="HC344" s="181"/>
      <c r="HD344" s="181"/>
      <c r="HE344" s="181"/>
      <c r="HF344" s="181"/>
      <c r="HG344" s="181"/>
      <c r="HH344" s="181"/>
      <c r="HI344" s="181"/>
      <c r="HJ344" s="181"/>
      <c r="HK344" s="181"/>
      <c r="HL344" s="181"/>
      <c r="HM344" s="181"/>
      <c r="HN344" s="181"/>
      <c r="HO344" s="181"/>
      <c r="HP344" s="181"/>
      <c r="HQ344" s="181"/>
      <c r="HR344" s="181"/>
      <c r="HS344" s="181"/>
      <c r="HT344" s="181"/>
      <c r="HU344" s="181"/>
      <c r="HV344" s="181"/>
      <c r="HW344" s="181"/>
      <c r="HX344" s="181"/>
      <c r="HY344" s="181"/>
      <c r="HZ344" s="181"/>
      <c r="IA344" s="181"/>
      <c r="IB344" s="181"/>
      <c r="IC344" s="181"/>
      <c r="ID344" s="181"/>
      <c r="IE344" s="181"/>
      <c r="IF344" s="181"/>
      <c r="IG344" s="181"/>
      <c r="IH344" s="181"/>
      <c r="II344" s="181"/>
      <c r="IJ344" s="181"/>
      <c r="IK344" s="181"/>
      <c r="IL344" s="181"/>
      <c r="IM344" s="181"/>
      <c r="IN344" s="181"/>
      <c r="IO344" s="181"/>
      <c r="IP344" s="181"/>
      <c r="IQ344" s="181"/>
      <c r="IR344" s="181"/>
      <c r="IS344" s="181"/>
      <c r="IT344" s="181"/>
      <c r="IU344" s="181"/>
      <c r="IV344" s="181"/>
      <c r="IW344" s="181"/>
      <c r="IX344" s="181"/>
      <c r="IY344" s="181"/>
      <c r="IZ344" s="181"/>
      <c r="JA344" s="181"/>
      <c r="JB344" s="181"/>
      <c r="JC344" s="181"/>
      <c r="JD344" s="181"/>
      <c r="JE344" s="181"/>
      <c r="JF344" s="181"/>
      <c r="JG344" s="181"/>
      <c r="JH344" s="181"/>
      <c r="JI344" s="181"/>
      <c r="JJ344" s="181"/>
      <c r="JK344" s="181"/>
      <c r="JL344" s="181"/>
      <c r="JM344" s="181"/>
      <c r="JN344" s="181"/>
      <c r="JO344" s="181"/>
      <c r="JP344" s="181"/>
      <c r="JQ344" s="181"/>
      <c r="JR344" s="181"/>
      <c r="JS344" s="181"/>
      <c r="JT344" s="181"/>
      <c r="JU344" s="181"/>
      <c r="JV344" s="181"/>
      <c r="JW344" s="181"/>
      <c r="JX344" s="181"/>
      <c r="JY344" s="181"/>
      <c r="JZ344" s="181"/>
      <c r="KA344" s="181"/>
      <c r="KB344" s="181"/>
      <c r="KC344" s="181"/>
      <c r="KD344" s="181"/>
      <c r="KE344" s="181"/>
      <c r="KF344" s="181"/>
      <c r="KG344" s="181"/>
      <c r="KH344" s="181"/>
      <c r="KI344" s="181"/>
      <c r="KJ344" s="181"/>
      <c r="KK344" s="181"/>
      <c r="KL344" s="181"/>
      <c r="KM344" s="181"/>
      <c r="KN344" s="181"/>
      <c r="KO344" s="181"/>
      <c r="KP344" s="181"/>
      <c r="KQ344" s="181"/>
      <c r="KR344" s="181"/>
      <c r="KS344" s="181"/>
      <c r="KT344" s="181"/>
      <c r="KU344" s="181"/>
      <c r="KV344" s="181"/>
      <c r="KW344" s="181"/>
      <c r="KX344" s="181"/>
      <c r="KY344" s="181"/>
      <c r="KZ344" s="181"/>
      <c r="LA344" s="181"/>
      <c r="LB344" s="181"/>
      <c r="LC344" s="181"/>
      <c r="LD344" s="181"/>
      <c r="LE344" s="181"/>
      <c r="LF344" s="181"/>
      <c r="LG344" s="181"/>
      <c r="LH344" s="181"/>
      <c r="LI344" s="181"/>
      <c r="LJ344" s="181"/>
      <c r="LK344" s="181"/>
      <c r="LL344" s="181"/>
      <c r="LM344" s="181"/>
      <c r="LN344" s="181"/>
      <c r="LO344" s="181"/>
      <c r="LP344" s="181"/>
      <c r="LQ344" s="181"/>
      <c r="LR344" s="181"/>
      <c r="LS344" s="181"/>
      <c r="LT344" s="181"/>
      <c r="LU344" s="181"/>
      <c r="LV344" s="181"/>
      <c r="LW344" s="181"/>
      <c r="LX344" s="181"/>
      <c r="LY344" s="181"/>
      <c r="LZ344" s="181"/>
      <c r="MA344" s="181"/>
      <c r="MB344" s="181"/>
      <c r="MC344" s="181"/>
      <c r="MD344" s="181"/>
      <c r="ME344" s="181"/>
      <c r="MF344" s="181"/>
      <c r="MG344" s="181"/>
      <c r="MH344" s="181"/>
      <c r="MI344" s="181"/>
      <c r="MJ344" s="181"/>
      <c r="MK344" s="181"/>
      <c r="ML344" s="181"/>
      <c r="MM344" s="181"/>
      <c r="MN344" s="181"/>
      <c r="MO344" s="181"/>
      <c r="MP344" s="181"/>
      <c r="MQ344" s="181"/>
      <c r="MR344" s="181"/>
      <c r="MS344" s="181"/>
      <c r="MT344" s="181"/>
      <c r="MU344" s="181"/>
      <c r="MV344" s="181"/>
      <c r="MW344" s="181"/>
      <c r="MX344" s="181"/>
      <c r="MY344" s="181"/>
      <c r="MZ344" s="181"/>
      <c r="NA344" s="181"/>
      <c r="NB344" s="181"/>
      <c r="NC344" s="181"/>
      <c r="ND344" s="181"/>
      <c r="NE344" s="181"/>
      <c r="NF344" s="181"/>
      <c r="NG344" s="181"/>
      <c r="NH344" s="181"/>
      <c r="NI344" s="181"/>
      <c r="NJ344" s="181"/>
      <c r="NK344" s="181"/>
      <c r="NL344" s="181"/>
      <c r="NM344" s="181"/>
      <c r="NN344" s="181"/>
      <c r="NO344" s="181"/>
      <c r="NP344" s="181"/>
      <c r="NQ344" s="181"/>
      <c r="NR344" s="181"/>
      <c r="NS344" s="181"/>
      <c r="NT344" s="181"/>
      <c r="NU344" s="181"/>
      <c r="NV344" s="181"/>
      <c r="NW344" s="181"/>
      <c r="NX344" s="181"/>
      <c r="NY344" s="181"/>
      <c r="NZ344" s="181"/>
      <c r="OA344" s="181"/>
      <c r="OB344" s="181"/>
      <c r="OC344" s="181"/>
      <c r="OD344" s="181"/>
      <c r="OE344" s="181"/>
      <c r="OF344" s="181"/>
      <c r="OG344" s="181"/>
      <c r="OH344" s="181"/>
      <c r="OI344" s="181"/>
      <c r="OJ344" s="181"/>
      <c r="OK344" s="181"/>
      <c r="OL344" s="181"/>
      <c r="OM344" s="181"/>
      <c r="ON344" s="181"/>
      <c r="OO344" s="181"/>
      <c r="OP344" s="181"/>
      <c r="OQ344" s="181"/>
      <c r="OR344" s="181"/>
      <c r="OS344" s="181"/>
      <c r="OT344" s="181"/>
      <c r="OU344" s="181"/>
      <c r="OV344" s="181"/>
      <c r="OW344" s="181"/>
      <c r="OX344" s="181"/>
      <c r="OY344" s="181"/>
      <c r="OZ344" s="181"/>
      <c r="PA344" s="181"/>
      <c r="PB344" s="181"/>
      <c r="PC344" s="181"/>
      <c r="PD344" s="181"/>
      <c r="PE344" s="181"/>
      <c r="PF344" s="181"/>
      <c r="PG344" s="181"/>
      <c r="PH344" s="181"/>
      <c r="PI344" s="181"/>
      <c r="PJ344" s="181"/>
      <c r="PK344" s="181"/>
      <c r="PL344" s="181"/>
      <c r="PM344" s="181"/>
      <c r="PN344" s="181"/>
      <c r="PO344" s="181"/>
      <c r="PP344" s="181"/>
      <c r="PQ344" s="181"/>
      <c r="PR344" s="181"/>
      <c r="PS344" s="181"/>
      <c r="PT344" s="181"/>
      <c r="PU344" s="181"/>
      <c r="PV344" s="181"/>
      <c r="PW344" s="181"/>
      <c r="PX344" s="181"/>
      <c r="PY344" s="181"/>
      <c r="PZ344" s="181"/>
      <c r="QA344" s="181"/>
      <c r="QB344" s="181"/>
      <c r="QC344" s="181"/>
      <c r="QD344" s="181"/>
      <c r="QE344" s="181"/>
      <c r="QF344" s="181"/>
      <c r="QG344" s="181"/>
      <c r="QH344" s="181"/>
      <c r="QI344" s="181"/>
      <c r="QJ344" s="181"/>
      <c r="QK344" s="181"/>
      <c r="QL344" s="181"/>
      <c r="QM344" s="181"/>
      <c r="QN344" s="181"/>
      <c r="QO344" s="181"/>
      <c r="QP344" s="181"/>
      <c r="QQ344" s="181"/>
      <c r="QR344" s="181"/>
      <c r="QS344" s="181"/>
      <c r="QT344" s="181"/>
      <c r="QU344" s="181"/>
      <c r="QV344" s="181"/>
      <c r="QW344" s="181"/>
      <c r="QX344" s="181"/>
      <c r="QY344" s="181"/>
      <c r="QZ344" s="181"/>
      <c r="RA344" s="181"/>
      <c r="RB344" s="181"/>
      <c r="RC344" s="181"/>
      <c r="RD344" s="181"/>
      <c r="RE344" s="181"/>
      <c r="RF344" s="181"/>
      <c r="RG344" s="181"/>
      <c r="RH344" s="181"/>
      <c r="RI344" s="181"/>
      <c r="RJ344" s="181"/>
      <c r="RK344" s="181"/>
      <c r="RL344" s="181"/>
      <c r="RM344" s="181"/>
      <c r="RN344" s="181"/>
      <c r="RO344" s="181"/>
      <c r="RP344" s="181"/>
      <c r="RQ344" s="181"/>
      <c r="RR344" s="181"/>
      <c r="RS344" s="181"/>
      <c r="RT344" s="181"/>
      <c r="RU344" s="181"/>
      <c r="RV344" s="181"/>
      <c r="RW344" s="181"/>
      <c r="RX344" s="181"/>
      <c r="RY344" s="181"/>
      <c r="RZ344" s="181"/>
      <c r="SA344" s="181"/>
      <c r="SB344" s="181"/>
    </row>
    <row r="345" spans="1:496" ht="15" customHeight="1" x14ac:dyDescent="0.2">
      <c r="A345" t="s">
        <v>1874</v>
      </c>
      <c r="B345"/>
      <c r="C345"/>
      <c r="D345"/>
      <c r="E345" t="s">
        <v>1875</v>
      </c>
    </row>
    <row r="346" spans="1:496" ht="15" customHeight="1" x14ac:dyDescent="0.2">
      <c r="A346" t="s">
        <v>1876</v>
      </c>
      <c r="B346"/>
      <c r="C346"/>
      <c r="D346"/>
      <c r="E346" t="s">
        <v>393</v>
      </c>
    </row>
    <row r="347" spans="1:496" s="183" customFormat="1" ht="15" customHeight="1" x14ac:dyDescent="0.2">
      <c r="A347" t="s">
        <v>1292</v>
      </c>
      <c r="B347"/>
      <c r="C347"/>
      <c r="D347"/>
      <c r="E347" t="s">
        <v>306</v>
      </c>
      <c r="F347" s="181"/>
      <c r="G347" s="181"/>
      <c r="H347" s="181"/>
      <c r="I347" s="181"/>
      <c r="J347" s="181"/>
      <c r="K347" s="181"/>
      <c r="L347" s="181"/>
      <c r="M347" s="181"/>
      <c r="N347" s="181"/>
      <c r="O347" s="181"/>
      <c r="P347" s="181"/>
      <c r="Q347" s="181"/>
      <c r="R347" s="181"/>
      <c r="S347" s="181"/>
      <c r="T347" s="181"/>
      <c r="U347" s="181"/>
      <c r="V347" s="181"/>
      <c r="W347" s="181"/>
      <c r="X347" s="181"/>
      <c r="Y347" s="181"/>
      <c r="Z347" s="181"/>
      <c r="AA347" s="181"/>
      <c r="AB347" s="181"/>
      <c r="AC347" s="181"/>
      <c r="AD347" s="181"/>
      <c r="AE347" s="181"/>
      <c r="AF347" s="181"/>
      <c r="AG347" s="181"/>
      <c r="AH347" s="181"/>
      <c r="AI347" s="181"/>
      <c r="AJ347" s="181"/>
      <c r="AK347" s="181"/>
      <c r="AL347" s="181"/>
      <c r="AM347" s="181"/>
      <c r="AN347" s="181"/>
      <c r="AO347" s="181"/>
      <c r="AP347" s="181"/>
      <c r="AQ347" s="181"/>
      <c r="AR347" s="181"/>
      <c r="AS347" s="181"/>
      <c r="AT347" s="181"/>
      <c r="AU347" s="181"/>
      <c r="AV347" s="181"/>
      <c r="AW347" s="181"/>
      <c r="AX347" s="181"/>
      <c r="AY347" s="181"/>
      <c r="AZ347" s="181"/>
      <c r="BA347" s="181"/>
      <c r="BB347" s="181"/>
      <c r="BC347" s="181"/>
      <c r="BD347" s="181"/>
      <c r="BE347" s="181"/>
      <c r="BF347" s="181"/>
      <c r="BG347" s="181"/>
      <c r="BH347" s="181"/>
      <c r="BI347" s="181"/>
      <c r="BJ347" s="181"/>
      <c r="BK347" s="181"/>
      <c r="BL347" s="181"/>
      <c r="BM347" s="181"/>
      <c r="BN347" s="181"/>
      <c r="BO347" s="181"/>
      <c r="BP347" s="181"/>
      <c r="BQ347" s="181"/>
      <c r="BR347" s="181"/>
      <c r="BS347" s="181"/>
      <c r="BT347" s="181"/>
      <c r="BU347" s="181"/>
      <c r="BV347" s="181"/>
      <c r="BW347" s="181"/>
      <c r="BX347" s="181"/>
      <c r="BY347" s="181"/>
      <c r="BZ347" s="181"/>
      <c r="CA347" s="181"/>
      <c r="CB347" s="181"/>
      <c r="CC347" s="181"/>
      <c r="CD347" s="181"/>
      <c r="CE347" s="181"/>
      <c r="CF347" s="181"/>
      <c r="CG347" s="181"/>
      <c r="CH347" s="181"/>
      <c r="CI347" s="181"/>
      <c r="CJ347" s="181"/>
      <c r="CK347" s="181"/>
      <c r="CL347" s="181"/>
      <c r="CM347" s="181"/>
      <c r="CN347" s="181"/>
      <c r="CO347" s="181"/>
      <c r="CP347" s="181"/>
      <c r="CQ347" s="181"/>
      <c r="CR347" s="181"/>
      <c r="CS347" s="181"/>
      <c r="CT347" s="181"/>
      <c r="CU347" s="181"/>
      <c r="CV347" s="181"/>
      <c r="CW347" s="181"/>
      <c r="CX347" s="181"/>
      <c r="CY347" s="181"/>
      <c r="CZ347" s="181"/>
      <c r="DA347" s="181"/>
      <c r="DB347" s="181"/>
      <c r="DC347" s="181"/>
      <c r="DD347" s="181"/>
      <c r="DE347" s="181"/>
      <c r="DF347" s="181"/>
      <c r="DG347" s="181"/>
      <c r="DH347" s="181"/>
      <c r="DI347" s="181"/>
      <c r="DJ347" s="181"/>
      <c r="DK347" s="181"/>
      <c r="DL347" s="181"/>
      <c r="DM347" s="181"/>
      <c r="DN347" s="181"/>
      <c r="DO347" s="181"/>
      <c r="DP347" s="181"/>
      <c r="DQ347" s="181"/>
      <c r="DR347" s="181"/>
      <c r="DS347" s="181"/>
      <c r="DT347" s="181"/>
      <c r="DU347" s="181"/>
      <c r="DV347" s="181"/>
      <c r="DW347" s="181"/>
      <c r="DX347" s="181"/>
      <c r="DY347" s="181"/>
      <c r="DZ347" s="181"/>
      <c r="EA347" s="181"/>
      <c r="EB347" s="181"/>
      <c r="EC347" s="181"/>
      <c r="ED347" s="181"/>
      <c r="EE347" s="181"/>
      <c r="EF347" s="181"/>
      <c r="EG347" s="181"/>
      <c r="EH347" s="181"/>
      <c r="EI347" s="181"/>
      <c r="EJ347" s="181"/>
      <c r="EK347" s="181"/>
      <c r="EL347" s="181"/>
      <c r="EM347" s="181"/>
      <c r="EN347" s="181"/>
      <c r="EO347" s="181"/>
      <c r="EP347" s="181"/>
      <c r="EQ347" s="181"/>
      <c r="ER347" s="181"/>
      <c r="ES347" s="181"/>
      <c r="ET347" s="181"/>
      <c r="EU347" s="181"/>
      <c r="EV347" s="181"/>
      <c r="EW347" s="181"/>
      <c r="EX347" s="181"/>
      <c r="EY347" s="181"/>
      <c r="EZ347" s="181"/>
      <c r="FA347" s="181"/>
      <c r="FB347" s="181"/>
      <c r="FC347" s="181"/>
      <c r="FD347" s="181"/>
      <c r="FE347" s="181"/>
      <c r="FF347" s="181"/>
      <c r="FG347" s="181"/>
      <c r="FH347" s="181"/>
      <c r="FI347" s="181"/>
      <c r="FJ347" s="181"/>
      <c r="FK347" s="181"/>
      <c r="FL347" s="181"/>
      <c r="FM347" s="181"/>
      <c r="FN347" s="181"/>
      <c r="FO347" s="181"/>
      <c r="FP347" s="181"/>
      <c r="FQ347" s="181"/>
      <c r="FR347" s="181"/>
      <c r="FS347" s="181"/>
      <c r="FT347" s="181"/>
      <c r="FU347" s="181"/>
      <c r="FV347" s="181"/>
      <c r="FW347" s="181"/>
      <c r="FX347" s="181"/>
      <c r="FY347" s="181"/>
      <c r="FZ347" s="181"/>
      <c r="GA347" s="181"/>
      <c r="GB347" s="181"/>
      <c r="GC347" s="181"/>
      <c r="GD347" s="181"/>
      <c r="GE347" s="181"/>
      <c r="GF347" s="181"/>
      <c r="GG347" s="181"/>
      <c r="GH347" s="181"/>
      <c r="GI347" s="181"/>
      <c r="GJ347" s="181"/>
      <c r="GK347" s="181"/>
      <c r="GL347" s="181"/>
      <c r="GM347" s="181"/>
      <c r="GN347" s="181"/>
      <c r="GO347" s="181"/>
      <c r="GP347" s="181"/>
      <c r="GQ347" s="181"/>
      <c r="GR347" s="181"/>
      <c r="GS347" s="181"/>
      <c r="GT347" s="181"/>
      <c r="GU347" s="181"/>
      <c r="GV347" s="181"/>
      <c r="GW347" s="181"/>
      <c r="GX347" s="181"/>
      <c r="GY347" s="181"/>
      <c r="GZ347" s="181"/>
      <c r="HA347" s="181"/>
      <c r="HB347" s="181"/>
      <c r="HC347" s="181"/>
      <c r="HD347" s="181"/>
      <c r="HE347" s="181"/>
      <c r="HF347" s="181"/>
      <c r="HG347" s="181"/>
      <c r="HH347" s="181"/>
      <c r="HI347" s="181"/>
      <c r="HJ347" s="181"/>
      <c r="HK347" s="181"/>
      <c r="HL347" s="181"/>
      <c r="HM347" s="181"/>
      <c r="HN347" s="181"/>
      <c r="HO347" s="181"/>
      <c r="HP347" s="181"/>
      <c r="HQ347" s="181"/>
      <c r="HR347" s="181"/>
      <c r="HS347" s="181"/>
      <c r="HT347" s="181"/>
      <c r="HU347" s="181"/>
      <c r="HV347" s="181"/>
      <c r="HW347" s="181"/>
      <c r="HX347" s="181"/>
      <c r="HY347" s="181"/>
      <c r="HZ347" s="181"/>
      <c r="IA347" s="181"/>
      <c r="IB347" s="181"/>
      <c r="IC347" s="181"/>
      <c r="ID347" s="181"/>
      <c r="IE347" s="181"/>
      <c r="IF347" s="181"/>
      <c r="IG347" s="181"/>
      <c r="IH347" s="181"/>
      <c r="II347" s="181"/>
      <c r="IJ347" s="181"/>
      <c r="IK347" s="181"/>
      <c r="IL347" s="181"/>
      <c r="IM347" s="181"/>
      <c r="IN347" s="181"/>
      <c r="IO347" s="181"/>
      <c r="IP347" s="181"/>
      <c r="IQ347" s="181"/>
      <c r="IR347" s="181"/>
      <c r="IS347" s="181"/>
      <c r="IT347" s="181"/>
      <c r="IU347" s="181"/>
      <c r="IV347" s="181"/>
      <c r="IW347" s="181"/>
      <c r="IX347" s="181"/>
      <c r="IY347" s="181"/>
      <c r="IZ347" s="181"/>
      <c r="JA347" s="181"/>
      <c r="JB347" s="181"/>
      <c r="JC347" s="181"/>
      <c r="JD347" s="181"/>
      <c r="JE347" s="181"/>
      <c r="JF347" s="181"/>
      <c r="JG347" s="181"/>
      <c r="JH347" s="181"/>
      <c r="JI347" s="181"/>
      <c r="JJ347" s="181"/>
      <c r="JK347" s="181"/>
      <c r="JL347" s="181"/>
      <c r="JM347" s="181"/>
      <c r="JN347" s="181"/>
      <c r="JO347" s="181"/>
      <c r="JP347" s="181"/>
      <c r="JQ347" s="181"/>
      <c r="JR347" s="181"/>
      <c r="JS347" s="181"/>
      <c r="JT347" s="181"/>
      <c r="JU347" s="181"/>
      <c r="JV347" s="181"/>
      <c r="JW347" s="181"/>
      <c r="JX347" s="181"/>
      <c r="JY347" s="181"/>
      <c r="JZ347" s="181"/>
      <c r="KA347" s="181"/>
      <c r="KB347" s="181"/>
      <c r="KC347" s="181"/>
      <c r="KD347" s="181"/>
      <c r="KE347" s="181"/>
      <c r="KF347" s="181"/>
      <c r="KG347" s="181"/>
      <c r="KH347" s="181"/>
      <c r="KI347" s="181"/>
      <c r="KJ347" s="181"/>
      <c r="KK347" s="181"/>
      <c r="KL347" s="181"/>
      <c r="KM347" s="181"/>
      <c r="KN347" s="181"/>
      <c r="KO347" s="181"/>
      <c r="KP347" s="181"/>
      <c r="KQ347" s="181"/>
      <c r="KR347" s="181"/>
      <c r="KS347" s="181"/>
      <c r="KT347" s="181"/>
      <c r="KU347" s="181"/>
      <c r="KV347" s="181"/>
      <c r="KW347" s="181"/>
      <c r="KX347" s="181"/>
      <c r="KY347" s="181"/>
      <c r="KZ347" s="181"/>
      <c r="LA347" s="181"/>
      <c r="LB347" s="181"/>
      <c r="LC347" s="181"/>
      <c r="LD347" s="181"/>
      <c r="LE347" s="181"/>
      <c r="LF347" s="181"/>
      <c r="LG347" s="181"/>
      <c r="LH347" s="181"/>
      <c r="LI347" s="181"/>
      <c r="LJ347" s="181"/>
      <c r="LK347" s="181"/>
      <c r="LL347" s="181"/>
      <c r="LM347" s="181"/>
      <c r="LN347" s="181"/>
      <c r="LO347" s="181"/>
      <c r="LP347" s="181"/>
      <c r="LQ347" s="181"/>
      <c r="LR347" s="181"/>
      <c r="LS347" s="181"/>
      <c r="LT347" s="181"/>
      <c r="LU347" s="181"/>
      <c r="LV347" s="181"/>
      <c r="LW347" s="181"/>
      <c r="LX347" s="181"/>
      <c r="LY347" s="181"/>
      <c r="LZ347" s="181"/>
      <c r="MA347" s="181"/>
      <c r="MB347" s="181"/>
      <c r="MC347" s="181"/>
      <c r="MD347" s="181"/>
      <c r="ME347" s="181"/>
      <c r="MF347" s="181"/>
      <c r="MG347" s="181"/>
      <c r="MH347" s="181"/>
      <c r="MI347" s="181"/>
      <c r="MJ347" s="181"/>
      <c r="MK347" s="181"/>
      <c r="ML347" s="181"/>
      <c r="MM347" s="181"/>
      <c r="MN347" s="181"/>
      <c r="MO347" s="181"/>
      <c r="MP347" s="181"/>
      <c r="MQ347" s="181"/>
      <c r="MR347" s="181"/>
      <c r="MS347" s="181"/>
      <c r="MT347" s="181"/>
      <c r="MU347" s="181"/>
      <c r="MV347" s="181"/>
      <c r="MW347" s="181"/>
      <c r="MX347" s="181"/>
      <c r="MY347" s="181"/>
      <c r="MZ347" s="181"/>
      <c r="NA347" s="181"/>
      <c r="NB347" s="181"/>
      <c r="NC347" s="181"/>
      <c r="ND347" s="181"/>
      <c r="NE347" s="181"/>
      <c r="NF347" s="181"/>
      <c r="NG347" s="181"/>
      <c r="NH347" s="181"/>
      <c r="NI347" s="181"/>
      <c r="NJ347" s="181"/>
      <c r="NK347" s="181"/>
      <c r="NL347" s="181"/>
      <c r="NM347" s="181"/>
      <c r="NN347" s="181"/>
      <c r="NO347" s="181"/>
      <c r="NP347" s="181"/>
      <c r="NQ347" s="181"/>
      <c r="NR347" s="181"/>
      <c r="NS347" s="181"/>
      <c r="NT347" s="181"/>
      <c r="NU347" s="181"/>
      <c r="NV347" s="181"/>
      <c r="NW347" s="181"/>
      <c r="NX347" s="181"/>
      <c r="NY347" s="181"/>
      <c r="NZ347" s="181"/>
      <c r="OA347" s="181"/>
      <c r="OB347" s="181"/>
      <c r="OC347" s="181"/>
      <c r="OD347" s="181"/>
      <c r="OE347" s="181"/>
      <c r="OF347" s="181"/>
      <c r="OG347" s="181"/>
      <c r="OH347" s="181"/>
      <c r="OI347" s="181"/>
      <c r="OJ347" s="181"/>
      <c r="OK347" s="181"/>
      <c r="OL347" s="181"/>
      <c r="OM347" s="181"/>
      <c r="ON347" s="181"/>
      <c r="OO347" s="181"/>
      <c r="OP347" s="181"/>
      <c r="OQ347" s="181"/>
      <c r="OR347" s="181"/>
      <c r="OS347" s="181"/>
      <c r="OT347" s="181"/>
      <c r="OU347" s="181"/>
      <c r="OV347" s="181"/>
      <c r="OW347" s="181"/>
      <c r="OX347" s="181"/>
      <c r="OY347" s="181"/>
      <c r="OZ347" s="181"/>
      <c r="PA347" s="181"/>
      <c r="PB347" s="181"/>
      <c r="PC347" s="181"/>
      <c r="PD347" s="181"/>
      <c r="PE347" s="181"/>
      <c r="PF347" s="181"/>
      <c r="PG347" s="181"/>
      <c r="PH347" s="181"/>
      <c r="PI347" s="181"/>
      <c r="PJ347" s="181"/>
      <c r="PK347" s="181"/>
      <c r="PL347" s="181"/>
      <c r="PM347" s="181"/>
      <c r="PN347" s="181"/>
      <c r="PO347" s="181"/>
      <c r="PP347" s="181"/>
      <c r="PQ347" s="181"/>
      <c r="PR347" s="181"/>
      <c r="PS347" s="181"/>
      <c r="PT347" s="181"/>
      <c r="PU347" s="181"/>
      <c r="PV347" s="181"/>
      <c r="PW347" s="181"/>
      <c r="PX347" s="181"/>
      <c r="PY347" s="181"/>
      <c r="PZ347" s="181"/>
      <c r="QA347" s="181"/>
      <c r="QB347" s="181"/>
      <c r="QC347" s="181"/>
      <c r="QD347" s="181"/>
      <c r="QE347" s="181"/>
      <c r="QF347" s="181"/>
      <c r="QG347" s="181"/>
      <c r="QH347" s="181"/>
      <c r="QI347" s="181"/>
      <c r="QJ347" s="181"/>
      <c r="QK347" s="181"/>
      <c r="QL347" s="181"/>
      <c r="QM347" s="181"/>
      <c r="QN347" s="181"/>
      <c r="QO347" s="181"/>
      <c r="QP347" s="181"/>
      <c r="QQ347" s="181"/>
      <c r="QR347" s="181"/>
      <c r="QS347" s="181"/>
      <c r="QT347" s="181"/>
      <c r="QU347" s="181"/>
      <c r="QV347" s="181"/>
      <c r="QW347" s="181"/>
      <c r="QX347" s="181"/>
      <c r="QY347" s="181"/>
      <c r="QZ347" s="181"/>
      <c r="RA347" s="181"/>
      <c r="RB347" s="181"/>
      <c r="RC347" s="181"/>
      <c r="RD347" s="181"/>
      <c r="RE347" s="181"/>
      <c r="RF347" s="181"/>
      <c r="RG347" s="181"/>
      <c r="RH347" s="181"/>
      <c r="RI347" s="181"/>
      <c r="RJ347" s="181"/>
      <c r="RK347" s="181"/>
      <c r="RL347" s="181"/>
      <c r="RM347" s="181"/>
      <c r="RN347" s="181"/>
      <c r="RO347" s="181"/>
      <c r="RP347" s="181"/>
      <c r="RQ347" s="181"/>
      <c r="RR347" s="181"/>
      <c r="RS347" s="181"/>
      <c r="RT347" s="181"/>
      <c r="RU347" s="181"/>
      <c r="RV347" s="181"/>
      <c r="RW347" s="181"/>
      <c r="RX347" s="181"/>
      <c r="RY347" s="181"/>
      <c r="RZ347" s="181"/>
      <c r="SA347" s="181"/>
      <c r="SB347" s="181"/>
    </row>
    <row r="348" spans="1:496" ht="15" customHeight="1" x14ac:dyDescent="0.2">
      <c r="A348" t="s">
        <v>1877</v>
      </c>
      <c r="B348"/>
      <c r="C348"/>
      <c r="D348"/>
      <c r="E348" t="s">
        <v>1878</v>
      </c>
    </row>
    <row r="349" spans="1:496" ht="15" customHeight="1" x14ac:dyDescent="0.2">
      <c r="A349" t="s">
        <v>1879</v>
      </c>
      <c r="B349"/>
      <c r="C349"/>
      <c r="D349"/>
      <c r="E349" t="s">
        <v>369</v>
      </c>
    </row>
    <row r="350" spans="1:496" ht="15" customHeight="1" x14ac:dyDescent="0.2">
      <c r="A350" t="s">
        <v>1880</v>
      </c>
      <c r="B350"/>
      <c r="C350"/>
      <c r="D350"/>
      <c r="E350" t="s">
        <v>358</v>
      </c>
    </row>
    <row r="351" spans="1:496" ht="15" customHeight="1" x14ac:dyDescent="0.2">
      <c r="A351" t="s">
        <v>1096</v>
      </c>
      <c r="B351"/>
      <c r="C351"/>
      <c r="D351"/>
      <c r="E351" t="s">
        <v>374</v>
      </c>
    </row>
    <row r="352" spans="1:496" ht="15" customHeight="1" x14ac:dyDescent="0.2">
      <c r="A352" t="s">
        <v>1315</v>
      </c>
      <c r="B352"/>
      <c r="C352"/>
      <c r="D352"/>
      <c r="E352" t="s">
        <v>353</v>
      </c>
    </row>
    <row r="353" spans="1:496" s="183" customFormat="1" ht="15" customHeight="1" x14ac:dyDescent="0.2">
      <c r="A353" t="s">
        <v>1122</v>
      </c>
      <c r="B353"/>
      <c r="C353"/>
      <c r="D353"/>
      <c r="E353" t="s">
        <v>399</v>
      </c>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c r="AB353" s="181"/>
      <c r="AC353" s="181"/>
      <c r="AD353" s="181"/>
      <c r="AE353" s="181"/>
      <c r="AF353" s="181"/>
      <c r="AG353" s="181"/>
      <c r="AH353" s="181"/>
      <c r="AI353" s="181"/>
      <c r="AJ353" s="181"/>
      <c r="AK353" s="181"/>
      <c r="AL353" s="181"/>
      <c r="AM353" s="181"/>
      <c r="AN353" s="181"/>
      <c r="AO353" s="181"/>
      <c r="AP353" s="181"/>
      <c r="AQ353" s="181"/>
      <c r="AR353" s="181"/>
      <c r="AS353" s="181"/>
      <c r="AT353" s="181"/>
      <c r="AU353" s="181"/>
      <c r="AV353" s="181"/>
      <c r="AW353" s="181"/>
      <c r="AX353" s="181"/>
      <c r="AY353" s="181"/>
      <c r="AZ353" s="181"/>
      <c r="BA353" s="181"/>
      <c r="BB353" s="181"/>
      <c r="BC353" s="181"/>
      <c r="BD353" s="181"/>
      <c r="BE353" s="181"/>
      <c r="BF353" s="181"/>
      <c r="BG353" s="181"/>
      <c r="BH353" s="181"/>
      <c r="BI353" s="181"/>
      <c r="BJ353" s="181"/>
      <c r="BK353" s="181"/>
      <c r="BL353" s="181"/>
      <c r="BM353" s="181"/>
      <c r="BN353" s="181"/>
      <c r="BO353" s="181"/>
      <c r="BP353" s="181"/>
      <c r="BQ353" s="181"/>
      <c r="BR353" s="181"/>
      <c r="BS353" s="181"/>
      <c r="BT353" s="181"/>
      <c r="BU353" s="181"/>
      <c r="BV353" s="181"/>
      <c r="BW353" s="181"/>
      <c r="BX353" s="181"/>
      <c r="BY353" s="181"/>
      <c r="BZ353" s="181"/>
      <c r="CA353" s="181"/>
      <c r="CB353" s="181"/>
      <c r="CC353" s="181"/>
      <c r="CD353" s="181"/>
      <c r="CE353" s="181"/>
      <c r="CF353" s="181"/>
      <c r="CG353" s="181"/>
      <c r="CH353" s="181"/>
      <c r="CI353" s="181"/>
      <c r="CJ353" s="181"/>
      <c r="CK353" s="181"/>
      <c r="CL353" s="181"/>
      <c r="CM353" s="181"/>
      <c r="CN353" s="181"/>
      <c r="CO353" s="181"/>
      <c r="CP353" s="181"/>
      <c r="CQ353" s="181"/>
      <c r="CR353" s="181"/>
      <c r="CS353" s="181"/>
      <c r="CT353" s="181"/>
      <c r="CU353" s="181"/>
      <c r="CV353" s="181"/>
      <c r="CW353" s="181"/>
      <c r="CX353" s="181"/>
      <c r="CY353" s="181"/>
      <c r="CZ353" s="181"/>
      <c r="DA353" s="181"/>
      <c r="DB353" s="181"/>
      <c r="DC353" s="181"/>
      <c r="DD353" s="181"/>
      <c r="DE353" s="181"/>
      <c r="DF353" s="181"/>
      <c r="DG353" s="181"/>
      <c r="DH353" s="181"/>
      <c r="DI353" s="181"/>
      <c r="DJ353" s="181"/>
      <c r="DK353" s="181"/>
      <c r="DL353" s="181"/>
      <c r="DM353" s="181"/>
      <c r="DN353" s="181"/>
      <c r="DO353" s="181"/>
      <c r="DP353" s="181"/>
      <c r="DQ353" s="181"/>
      <c r="DR353" s="181"/>
      <c r="DS353" s="181"/>
      <c r="DT353" s="181"/>
      <c r="DU353" s="181"/>
      <c r="DV353" s="181"/>
      <c r="DW353" s="181"/>
      <c r="DX353" s="181"/>
      <c r="DY353" s="181"/>
      <c r="DZ353" s="181"/>
      <c r="EA353" s="181"/>
      <c r="EB353" s="181"/>
      <c r="EC353" s="181"/>
      <c r="ED353" s="181"/>
      <c r="EE353" s="181"/>
      <c r="EF353" s="181"/>
      <c r="EG353" s="181"/>
      <c r="EH353" s="181"/>
      <c r="EI353" s="181"/>
      <c r="EJ353" s="181"/>
      <c r="EK353" s="181"/>
      <c r="EL353" s="181"/>
      <c r="EM353" s="181"/>
      <c r="EN353" s="181"/>
      <c r="EO353" s="181"/>
      <c r="EP353" s="181"/>
      <c r="EQ353" s="181"/>
      <c r="ER353" s="181"/>
      <c r="ES353" s="181"/>
      <c r="ET353" s="181"/>
      <c r="EU353" s="181"/>
      <c r="EV353" s="181"/>
      <c r="EW353" s="181"/>
      <c r="EX353" s="181"/>
      <c r="EY353" s="181"/>
      <c r="EZ353" s="181"/>
      <c r="FA353" s="181"/>
      <c r="FB353" s="181"/>
      <c r="FC353" s="181"/>
      <c r="FD353" s="181"/>
      <c r="FE353" s="181"/>
      <c r="FF353" s="181"/>
      <c r="FG353" s="181"/>
      <c r="FH353" s="181"/>
      <c r="FI353" s="181"/>
      <c r="FJ353" s="181"/>
      <c r="FK353" s="181"/>
      <c r="FL353" s="181"/>
      <c r="FM353" s="181"/>
      <c r="FN353" s="181"/>
      <c r="FO353" s="181"/>
      <c r="FP353" s="181"/>
      <c r="FQ353" s="181"/>
      <c r="FR353" s="181"/>
      <c r="FS353" s="181"/>
      <c r="FT353" s="181"/>
      <c r="FU353" s="181"/>
      <c r="FV353" s="181"/>
      <c r="FW353" s="181"/>
      <c r="FX353" s="181"/>
      <c r="FY353" s="181"/>
      <c r="FZ353" s="181"/>
      <c r="GA353" s="181"/>
      <c r="GB353" s="181"/>
      <c r="GC353" s="181"/>
      <c r="GD353" s="181"/>
      <c r="GE353" s="181"/>
      <c r="GF353" s="181"/>
      <c r="GG353" s="181"/>
      <c r="GH353" s="181"/>
      <c r="GI353" s="181"/>
      <c r="GJ353" s="181"/>
      <c r="GK353" s="181"/>
      <c r="GL353" s="181"/>
      <c r="GM353" s="181"/>
      <c r="GN353" s="181"/>
      <c r="GO353" s="181"/>
      <c r="GP353" s="181"/>
      <c r="GQ353" s="181"/>
      <c r="GR353" s="181"/>
      <c r="GS353" s="181"/>
      <c r="GT353" s="181"/>
      <c r="GU353" s="181"/>
      <c r="GV353" s="181"/>
      <c r="GW353" s="181"/>
      <c r="GX353" s="181"/>
      <c r="GY353" s="181"/>
      <c r="GZ353" s="181"/>
      <c r="HA353" s="181"/>
      <c r="HB353" s="181"/>
      <c r="HC353" s="181"/>
      <c r="HD353" s="181"/>
      <c r="HE353" s="181"/>
      <c r="HF353" s="181"/>
      <c r="HG353" s="181"/>
      <c r="HH353" s="181"/>
      <c r="HI353" s="181"/>
      <c r="HJ353" s="181"/>
      <c r="HK353" s="181"/>
      <c r="HL353" s="181"/>
      <c r="HM353" s="181"/>
      <c r="HN353" s="181"/>
      <c r="HO353" s="181"/>
      <c r="HP353" s="181"/>
      <c r="HQ353" s="181"/>
      <c r="HR353" s="181"/>
      <c r="HS353" s="181"/>
      <c r="HT353" s="181"/>
      <c r="HU353" s="181"/>
      <c r="HV353" s="181"/>
      <c r="HW353" s="181"/>
      <c r="HX353" s="181"/>
      <c r="HY353" s="181"/>
      <c r="HZ353" s="181"/>
      <c r="IA353" s="181"/>
      <c r="IB353" s="181"/>
      <c r="IC353" s="181"/>
      <c r="ID353" s="181"/>
      <c r="IE353" s="181"/>
      <c r="IF353" s="181"/>
      <c r="IG353" s="181"/>
      <c r="IH353" s="181"/>
      <c r="II353" s="181"/>
      <c r="IJ353" s="181"/>
      <c r="IK353" s="181"/>
      <c r="IL353" s="181"/>
      <c r="IM353" s="181"/>
      <c r="IN353" s="181"/>
      <c r="IO353" s="181"/>
      <c r="IP353" s="181"/>
      <c r="IQ353" s="181"/>
      <c r="IR353" s="181"/>
      <c r="IS353" s="181"/>
      <c r="IT353" s="181"/>
      <c r="IU353" s="181"/>
      <c r="IV353" s="181"/>
      <c r="IW353" s="181"/>
      <c r="IX353" s="181"/>
      <c r="IY353" s="181"/>
      <c r="IZ353" s="181"/>
      <c r="JA353" s="181"/>
      <c r="JB353" s="181"/>
      <c r="JC353" s="181"/>
      <c r="JD353" s="181"/>
      <c r="JE353" s="181"/>
      <c r="JF353" s="181"/>
      <c r="JG353" s="181"/>
      <c r="JH353" s="181"/>
      <c r="JI353" s="181"/>
      <c r="JJ353" s="181"/>
      <c r="JK353" s="181"/>
      <c r="JL353" s="181"/>
      <c r="JM353" s="181"/>
      <c r="JN353" s="181"/>
      <c r="JO353" s="181"/>
      <c r="JP353" s="181"/>
      <c r="JQ353" s="181"/>
      <c r="JR353" s="181"/>
      <c r="JS353" s="181"/>
      <c r="JT353" s="181"/>
      <c r="JU353" s="181"/>
      <c r="JV353" s="181"/>
      <c r="JW353" s="181"/>
      <c r="JX353" s="181"/>
      <c r="JY353" s="181"/>
      <c r="JZ353" s="181"/>
      <c r="KA353" s="181"/>
      <c r="KB353" s="181"/>
      <c r="KC353" s="181"/>
      <c r="KD353" s="181"/>
      <c r="KE353" s="181"/>
      <c r="KF353" s="181"/>
      <c r="KG353" s="181"/>
      <c r="KH353" s="181"/>
      <c r="KI353" s="181"/>
      <c r="KJ353" s="181"/>
      <c r="KK353" s="181"/>
      <c r="KL353" s="181"/>
      <c r="KM353" s="181"/>
      <c r="KN353" s="181"/>
      <c r="KO353" s="181"/>
      <c r="KP353" s="181"/>
      <c r="KQ353" s="181"/>
      <c r="KR353" s="181"/>
      <c r="KS353" s="181"/>
      <c r="KT353" s="181"/>
      <c r="KU353" s="181"/>
      <c r="KV353" s="181"/>
      <c r="KW353" s="181"/>
      <c r="KX353" s="181"/>
      <c r="KY353" s="181"/>
      <c r="KZ353" s="181"/>
      <c r="LA353" s="181"/>
      <c r="LB353" s="181"/>
      <c r="LC353" s="181"/>
      <c r="LD353" s="181"/>
      <c r="LE353" s="181"/>
      <c r="LF353" s="181"/>
      <c r="LG353" s="181"/>
      <c r="LH353" s="181"/>
      <c r="LI353" s="181"/>
      <c r="LJ353" s="181"/>
      <c r="LK353" s="181"/>
      <c r="LL353" s="181"/>
      <c r="LM353" s="181"/>
      <c r="LN353" s="181"/>
      <c r="LO353" s="181"/>
      <c r="LP353" s="181"/>
      <c r="LQ353" s="181"/>
      <c r="LR353" s="181"/>
      <c r="LS353" s="181"/>
      <c r="LT353" s="181"/>
      <c r="LU353" s="181"/>
      <c r="LV353" s="181"/>
      <c r="LW353" s="181"/>
      <c r="LX353" s="181"/>
      <c r="LY353" s="181"/>
      <c r="LZ353" s="181"/>
      <c r="MA353" s="181"/>
      <c r="MB353" s="181"/>
      <c r="MC353" s="181"/>
      <c r="MD353" s="181"/>
      <c r="ME353" s="181"/>
      <c r="MF353" s="181"/>
      <c r="MG353" s="181"/>
      <c r="MH353" s="181"/>
      <c r="MI353" s="181"/>
      <c r="MJ353" s="181"/>
      <c r="MK353" s="181"/>
      <c r="ML353" s="181"/>
      <c r="MM353" s="181"/>
      <c r="MN353" s="181"/>
      <c r="MO353" s="181"/>
      <c r="MP353" s="181"/>
      <c r="MQ353" s="181"/>
      <c r="MR353" s="181"/>
      <c r="MS353" s="181"/>
      <c r="MT353" s="181"/>
      <c r="MU353" s="181"/>
      <c r="MV353" s="181"/>
      <c r="MW353" s="181"/>
      <c r="MX353" s="181"/>
      <c r="MY353" s="181"/>
      <c r="MZ353" s="181"/>
      <c r="NA353" s="181"/>
      <c r="NB353" s="181"/>
      <c r="NC353" s="181"/>
      <c r="ND353" s="181"/>
      <c r="NE353" s="181"/>
      <c r="NF353" s="181"/>
      <c r="NG353" s="181"/>
      <c r="NH353" s="181"/>
      <c r="NI353" s="181"/>
      <c r="NJ353" s="181"/>
      <c r="NK353" s="181"/>
      <c r="NL353" s="181"/>
      <c r="NM353" s="181"/>
      <c r="NN353" s="181"/>
      <c r="NO353" s="181"/>
      <c r="NP353" s="181"/>
      <c r="NQ353" s="181"/>
      <c r="NR353" s="181"/>
      <c r="NS353" s="181"/>
      <c r="NT353" s="181"/>
      <c r="NU353" s="181"/>
      <c r="NV353" s="181"/>
      <c r="NW353" s="181"/>
      <c r="NX353" s="181"/>
      <c r="NY353" s="181"/>
      <c r="NZ353" s="181"/>
      <c r="OA353" s="181"/>
      <c r="OB353" s="181"/>
      <c r="OC353" s="181"/>
      <c r="OD353" s="181"/>
      <c r="OE353" s="181"/>
      <c r="OF353" s="181"/>
      <c r="OG353" s="181"/>
      <c r="OH353" s="181"/>
      <c r="OI353" s="181"/>
      <c r="OJ353" s="181"/>
      <c r="OK353" s="181"/>
      <c r="OL353" s="181"/>
      <c r="OM353" s="181"/>
      <c r="ON353" s="181"/>
      <c r="OO353" s="181"/>
      <c r="OP353" s="181"/>
      <c r="OQ353" s="181"/>
      <c r="OR353" s="181"/>
      <c r="OS353" s="181"/>
      <c r="OT353" s="181"/>
      <c r="OU353" s="181"/>
      <c r="OV353" s="181"/>
      <c r="OW353" s="181"/>
      <c r="OX353" s="181"/>
      <c r="OY353" s="181"/>
      <c r="OZ353" s="181"/>
      <c r="PA353" s="181"/>
      <c r="PB353" s="181"/>
      <c r="PC353" s="181"/>
      <c r="PD353" s="181"/>
      <c r="PE353" s="181"/>
      <c r="PF353" s="181"/>
      <c r="PG353" s="181"/>
      <c r="PH353" s="181"/>
      <c r="PI353" s="181"/>
      <c r="PJ353" s="181"/>
      <c r="PK353" s="181"/>
      <c r="PL353" s="181"/>
      <c r="PM353" s="181"/>
      <c r="PN353" s="181"/>
      <c r="PO353" s="181"/>
      <c r="PP353" s="181"/>
      <c r="PQ353" s="181"/>
      <c r="PR353" s="181"/>
      <c r="PS353" s="181"/>
      <c r="PT353" s="181"/>
      <c r="PU353" s="181"/>
      <c r="PV353" s="181"/>
      <c r="PW353" s="181"/>
      <c r="PX353" s="181"/>
      <c r="PY353" s="181"/>
      <c r="PZ353" s="181"/>
      <c r="QA353" s="181"/>
      <c r="QB353" s="181"/>
      <c r="QC353" s="181"/>
      <c r="QD353" s="181"/>
      <c r="QE353" s="181"/>
      <c r="QF353" s="181"/>
      <c r="QG353" s="181"/>
      <c r="QH353" s="181"/>
      <c r="QI353" s="181"/>
      <c r="QJ353" s="181"/>
      <c r="QK353" s="181"/>
      <c r="QL353" s="181"/>
      <c r="QM353" s="181"/>
      <c r="QN353" s="181"/>
      <c r="QO353" s="181"/>
      <c r="QP353" s="181"/>
      <c r="QQ353" s="181"/>
      <c r="QR353" s="181"/>
      <c r="QS353" s="181"/>
      <c r="QT353" s="181"/>
      <c r="QU353" s="181"/>
      <c r="QV353" s="181"/>
      <c r="QW353" s="181"/>
      <c r="QX353" s="181"/>
      <c r="QY353" s="181"/>
      <c r="QZ353" s="181"/>
      <c r="RA353" s="181"/>
      <c r="RB353" s="181"/>
      <c r="RC353" s="181"/>
      <c r="RD353" s="181"/>
      <c r="RE353" s="181"/>
      <c r="RF353" s="181"/>
      <c r="RG353" s="181"/>
      <c r="RH353" s="181"/>
      <c r="RI353" s="181"/>
      <c r="RJ353" s="181"/>
      <c r="RK353" s="181"/>
      <c r="RL353" s="181"/>
      <c r="RM353" s="181"/>
      <c r="RN353" s="181"/>
      <c r="RO353" s="181"/>
      <c r="RP353" s="181"/>
      <c r="RQ353" s="181"/>
      <c r="RR353" s="181"/>
      <c r="RS353" s="181"/>
      <c r="RT353" s="181"/>
      <c r="RU353" s="181"/>
      <c r="RV353" s="181"/>
      <c r="RW353" s="181"/>
      <c r="RX353" s="181"/>
      <c r="RY353" s="181"/>
      <c r="RZ353" s="181"/>
      <c r="SA353" s="181"/>
      <c r="SB353" s="181"/>
    </row>
    <row r="354" spans="1:496" ht="15" customHeight="1" x14ac:dyDescent="0.2">
      <c r="A354" t="s">
        <v>1298</v>
      </c>
      <c r="B354"/>
      <c r="C354"/>
      <c r="D354"/>
      <c r="E354" t="s">
        <v>360</v>
      </c>
    </row>
    <row r="355" spans="1:496" ht="15" customHeight="1" x14ac:dyDescent="0.2">
      <c r="A355" t="s">
        <v>1881</v>
      </c>
      <c r="B355"/>
      <c r="C355"/>
      <c r="D355"/>
      <c r="E355" t="s">
        <v>326</v>
      </c>
    </row>
    <row r="356" spans="1:496" ht="15" customHeight="1" x14ac:dyDescent="0.2">
      <c r="A356" t="s">
        <v>1882</v>
      </c>
      <c r="B356"/>
      <c r="C356"/>
      <c r="D356"/>
      <c r="E356" t="s">
        <v>332</v>
      </c>
    </row>
    <row r="357" spans="1:496" ht="15" customHeight="1" x14ac:dyDescent="0.2">
      <c r="A357" t="s">
        <v>1883</v>
      </c>
      <c r="B357"/>
      <c r="C357"/>
      <c r="D357"/>
      <c r="E357" t="s">
        <v>310</v>
      </c>
    </row>
    <row r="358" spans="1:496" ht="15" customHeight="1" x14ac:dyDescent="0.2">
      <c r="A358" t="s">
        <v>1884</v>
      </c>
      <c r="B358"/>
      <c r="C358"/>
      <c r="D358"/>
      <c r="E358" t="s">
        <v>317</v>
      </c>
    </row>
    <row r="359" spans="1:496" ht="15" customHeight="1" x14ac:dyDescent="0.2">
      <c r="A359" t="s">
        <v>1885</v>
      </c>
      <c r="B359"/>
      <c r="C359"/>
      <c r="D359"/>
      <c r="E359" t="s">
        <v>315</v>
      </c>
    </row>
    <row r="360" spans="1:496" ht="15" customHeight="1" x14ac:dyDescent="0.2">
      <c r="A360" t="s">
        <v>1886</v>
      </c>
      <c r="B360"/>
      <c r="C360"/>
      <c r="D360"/>
      <c r="E360" t="s">
        <v>400</v>
      </c>
    </row>
    <row r="361" spans="1:496" ht="15" customHeight="1" x14ac:dyDescent="0.2">
      <c r="A361" t="s">
        <v>1887</v>
      </c>
      <c r="B361"/>
      <c r="C361"/>
      <c r="D361"/>
      <c r="E361" t="s">
        <v>1888</v>
      </c>
    </row>
    <row r="362" spans="1:496" ht="15" customHeight="1" x14ac:dyDescent="0.2">
      <c r="A362" t="s">
        <v>1889</v>
      </c>
      <c r="B362"/>
      <c r="C362"/>
      <c r="D362"/>
      <c r="E362" t="s">
        <v>340</v>
      </c>
    </row>
    <row r="363" spans="1:496" ht="15" customHeight="1" x14ac:dyDescent="0.2">
      <c r="A363" t="s">
        <v>1890</v>
      </c>
      <c r="B363"/>
      <c r="C363"/>
      <c r="D363"/>
      <c r="E363" t="s">
        <v>391</v>
      </c>
    </row>
    <row r="364" spans="1:496" ht="15" customHeight="1" x14ac:dyDescent="0.2">
      <c r="A364" t="s">
        <v>1891</v>
      </c>
      <c r="B364"/>
      <c r="C364"/>
      <c r="D364"/>
      <c r="E364" t="s">
        <v>344</v>
      </c>
    </row>
    <row r="365" spans="1:496" ht="15" customHeight="1" x14ac:dyDescent="0.2">
      <c r="A365" t="s">
        <v>1892</v>
      </c>
      <c r="B365"/>
      <c r="C365"/>
      <c r="D365"/>
      <c r="E365" t="s">
        <v>309</v>
      </c>
    </row>
    <row r="366" spans="1:496" ht="15" customHeight="1" x14ac:dyDescent="0.2">
      <c r="A366" t="s">
        <v>1893</v>
      </c>
      <c r="B366"/>
      <c r="C366"/>
      <c r="D366"/>
      <c r="E366" t="s">
        <v>375</v>
      </c>
    </row>
    <row r="367" spans="1:496" ht="15" customHeight="1" x14ac:dyDescent="0.2">
      <c r="A367" t="s">
        <v>1894</v>
      </c>
      <c r="B367"/>
      <c r="C367"/>
      <c r="D367"/>
      <c r="E367" t="s">
        <v>439</v>
      </c>
    </row>
    <row r="368" spans="1:496" ht="15" customHeight="1" x14ac:dyDescent="0.2">
      <c r="A368" t="s">
        <v>1895</v>
      </c>
      <c r="B368"/>
      <c r="C368"/>
      <c r="D368"/>
      <c r="E368" t="s">
        <v>438</v>
      </c>
    </row>
    <row r="369" spans="1:496" ht="15" customHeight="1" x14ac:dyDescent="0.2">
      <c r="A369" t="s">
        <v>1896</v>
      </c>
      <c r="B369"/>
      <c r="C369"/>
      <c r="D369"/>
      <c r="E369" t="s">
        <v>1897</v>
      </c>
    </row>
    <row r="370" spans="1:496" ht="15" customHeight="1" x14ac:dyDescent="0.2">
      <c r="A370" t="s">
        <v>1898</v>
      </c>
      <c r="B370"/>
      <c r="C370"/>
      <c r="D370"/>
      <c r="E370" t="s">
        <v>435</v>
      </c>
    </row>
    <row r="371" spans="1:496" ht="15" customHeight="1" x14ac:dyDescent="0.2">
      <c r="A371" t="s">
        <v>1899</v>
      </c>
      <c r="B371"/>
      <c r="C371"/>
      <c r="D371"/>
      <c r="E371" t="s">
        <v>437</v>
      </c>
    </row>
    <row r="372" spans="1:496" ht="15" customHeight="1" x14ac:dyDescent="0.2">
      <c r="A372" t="s">
        <v>1900</v>
      </c>
      <c r="B372"/>
      <c r="C372"/>
      <c r="D372"/>
      <c r="E372" t="s">
        <v>436</v>
      </c>
    </row>
    <row r="373" spans="1:496" ht="15" customHeight="1" x14ac:dyDescent="0.2">
      <c r="A373" t="s">
        <v>1901</v>
      </c>
      <c r="B373"/>
      <c r="C373"/>
      <c r="D373"/>
      <c r="E373" t="s">
        <v>1902</v>
      </c>
    </row>
    <row r="374" spans="1:496" ht="15" customHeight="1" x14ac:dyDescent="0.2">
      <c r="A374" t="s">
        <v>1903</v>
      </c>
      <c r="B374"/>
      <c r="C374"/>
      <c r="D374"/>
      <c r="E374" t="s">
        <v>247</v>
      </c>
    </row>
    <row r="375" spans="1:496" s="183" customFormat="1" ht="15" customHeight="1" x14ac:dyDescent="0.2">
      <c r="A375" t="s">
        <v>1904</v>
      </c>
      <c r="B375"/>
      <c r="C375"/>
      <c r="D375"/>
      <c r="E375" t="s">
        <v>248</v>
      </c>
      <c r="F375" s="181"/>
      <c r="G375" s="181"/>
      <c r="H375" s="181"/>
      <c r="I375" s="181"/>
      <c r="J375" s="181"/>
      <c r="K375" s="181"/>
      <c r="L375" s="181"/>
      <c r="M375" s="181"/>
      <c r="N375" s="181"/>
      <c r="O375" s="181"/>
      <c r="P375" s="181"/>
      <c r="Q375" s="181"/>
      <c r="R375" s="181"/>
      <c r="S375" s="181"/>
      <c r="T375" s="181"/>
      <c r="U375" s="181"/>
      <c r="V375" s="181"/>
      <c r="W375" s="181"/>
      <c r="X375" s="181"/>
      <c r="Y375" s="181"/>
      <c r="Z375" s="181"/>
      <c r="AA375" s="181"/>
      <c r="AB375" s="181"/>
      <c r="AC375" s="181"/>
      <c r="AD375" s="181"/>
      <c r="AE375" s="181"/>
      <c r="AF375" s="181"/>
      <c r="AG375" s="181"/>
      <c r="AH375" s="181"/>
      <c r="AI375" s="181"/>
      <c r="AJ375" s="181"/>
      <c r="AK375" s="181"/>
      <c r="AL375" s="181"/>
      <c r="AM375" s="181"/>
      <c r="AN375" s="181"/>
      <c r="AO375" s="181"/>
      <c r="AP375" s="181"/>
      <c r="AQ375" s="181"/>
      <c r="AR375" s="181"/>
      <c r="AS375" s="181"/>
      <c r="AT375" s="181"/>
      <c r="AU375" s="181"/>
      <c r="AV375" s="181"/>
      <c r="AW375" s="181"/>
      <c r="AX375" s="181"/>
      <c r="AY375" s="181"/>
      <c r="AZ375" s="181"/>
      <c r="BA375" s="181"/>
      <c r="BB375" s="181"/>
      <c r="BC375" s="181"/>
      <c r="BD375" s="181"/>
      <c r="BE375" s="181"/>
      <c r="BF375" s="181"/>
      <c r="BG375" s="181"/>
      <c r="BH375" s="181"/>
      <c r="BI375" s="181"/>
      <c r="BJ375" s="181"/>
      <c r="BK375" s="181"/>
      <c r="BL375" s="181"/>
      <c r="BM375" s="181"/>
      <c r="BN375" s="181"/>
      <c r="BO375" s="181"/>
      <c r="BP375" s="181"/>
      <c r="BQ375" s="181"/>
      <c r="BR375" s="181"/>
      <c r="BS375" s="181"/>
      <c r="BT375" s="181"/>
      <c r="BU375" s="181"/>
      <c r="BV375" s="181"/>
      <c r="BW375" s="181"/>
      <c r="BX375" s="181"/>
      <c r="BY375" s="181"/>
      <c r="BZ375" s="181"/>
      <c r="CA375" s="181"/>
      <c r="CB375" s="181"/>
      <c r="CC375" s="181"/>
      <c r="CD375" s="181"/>
      <c r="CE375" s="181"/>
      <c r="CF375" s="181"/>
      <c r="CG375" s="181"/>
      <c r="CH375" s="181"/>
      <c r="CI375" s="181"/>
      <c r="CJ375" s="181"/>
      <c r="CK375" s="181"/>
      <c r="CL375" s="181"/>
      <c r="CM375" s="181"/>
      <c r="CN375" s="181"/>
      <c r="CO375" s="181"/>
      <c r="CP375" s="181"/>
      <c r="CQ375" s="181"/>
      <c r="CR375" s="181"/>
      <c r="CS375" s="181"/>
      <c r="CT375" s="181"/>
      <c r="CU375" s="181"/>
      <c r="CV375" s="181"/>
      <c r="CW375" s="181"/>
      <c r="CX375" s="181"/>
      <c r="CY375" s="181"/>
      <c r="CZ375" s="181"/>
      <c r="DA375" s="181"/>
      <c r="DB375" s="181"/>
      <c r="DC375" s="181"/>
      <c r="DD375" s="181"/>
      <c r="DE375" s="181"/>
      <c r="DF375" s="181"/>
      <c r="DG375" s="181"/>
      <c r="DH375" s="181"/>
      <c r="DI375" s="181"/>
      <c r="DJ375" s="181"/>
      <c r="DK375" s="181"/>
      <c r="DL375" s="181"/>
      <c r="DM375" s="181"/>
      <c r="DN375" s="181"/>
      <c r="DO375" s="181"/>
      <c r="DP375" s="181"/>
      <c r="DQ375" s="181"/>
      <c r="DR375" s="181"/>
      <c r="DS375" s="181"/>
      <c r="DT375" s="181"/>
      <c r="DU375" s="181"/>
      <c r="DV375" s="181"/>
      <c r="DW375" s="181"/>
      <c r="DX375" s="181"/>
      <c r="DY375" s="181"/>
      <c r="DZ375" s="181"/>
      <c r="EA375" s="181"/>
      <c r="EB375" s="181"/>
      <c r="EC375" s="181"/>
      <c r="ED375" s="181"/>
      <c r="EE375" s="181"/>
      <c r="EF375" s="181"/>
      <c r="EG375" s="181"/>
      <c r="EH375" s="181"/>
      <c r="EI375" s="181"/>
      <c r="EJ375" s="181"/>
      <c r="EK375" s="181"/>
      <c r="EL375" s="181"/>
      <c r="EM375" s="181"/>
      <c r="EN375" s="181"/>
      <c r="EO375" s="181"/>
      <c r="EP375" s="181"/>
      <c r="EQ375" s="181"/>
      <c r="ER375" s="181"/>
      <c r="ES375" s="181"/>
      <c r="ET375" s="181"/>
      <c r="EU375" s="181"/>
      <c r="EV375" s="181"/>
      <c r="EW375" s="181"/>
      <c r="EX375" s="181"/>
      <c r="EY375" s="181"/>
      <c r="EZ375" s="181"/>
      <c r="FA375" s="181"/>
      <c r="FB375" s="181"/>
      <c r="FC375" s="181"/>
      <c r="FD375" s="181"/>
      <c r="FE375" s="181"/>
      <c r="FF375" s="181"/>
      <c r="FG375" s="181"/>
      <c r="FH375" s="181"/>
      <c r="FI375" s="181"/>
      <c r="FJ375" s="181"/>
      <c r="FK375" s="181"/>
      <c r="FL375" s="181"/>
      <c r="FM375" s="181"/>
      <c r="FN375" s="181"/>
      <c r="FO375" s="181"/>
      <c r="FP375" s="181"/>
      <c r="FQ375" s="181"/>
      <c r="FR375" s="181"/>
      <c r="FS375" s="181"/>
      <c r="FT375" s="181"/>
      <c r="FU375" s="181"/>
      <c r="FV375" s="181"/>
      <c r="FW375" s="181"/>
      <c r="FX375" s="181"/>
      <c r="FY375" s="181"/>
      <c r="FZ375" s="181"/>
      <c r="GA375" s="181"/>
      <c r="GB375" s="181"/>
      <c r="GC375" s="181"/>
      <c r="GD375" s="181"/>
      <c r="GE375" s="181"/>
      <c r="GF375" s="181"/>
      <c r="GG375" s="181"/>
      <c r="GH375" s="181"/>
      <c r="GI375" s="181"/>
      <c r="GJ375" s="181"/>
      <c r="GK375" s="181"/>
      <c r="GL375" s="181"/>
      <c r="GM375" s="181"/>
      <c r="GN375" s="181"/>
      <c r="GO375" s="181"/>
      <c r="GP375" s="181"/>
      <c r="GQ375" s="181"/>
      <c r="GR375" s="181"/>
      <c r="GS375" s="181"/>
      <c r="GT375" s="181"/>
      <c r="GU375" s="181"/>
      <c r="GV375" s="181"/>
      <c r="GW375" s="181"/>
      <c r="GX375" s="181"/>
      <c r="GY375" s="181"/>
      <c r="GZ375" s="181"/>
      <c r="HA375" s="181"/>
      <c r="HB375" s="181"/>
      <c r="HC375" s="181"/>
      <c r="HD375" s="181"/>
      <c r="HE375" s="181"/>
      <c r="HF375" s="181"/>
      <c r="HG375" s="181"/>
      <c r="HH375" s="181"/>
      <c r="HI375" s="181"/>
      <c r="HJ375" s="181"/>
      <c r="HK375" s="181"/>
      <c r="HL375" s="181"/>
      <c r="HM375" s="181"/>
      <c r="HN375" s="181"/>
      <c r="HO375" s="181"/>
      <c r="HP375" s="181"/>
      <c r="HQ375" s="181"/>
      <c r="HR375" s="181"/>
      <c r="HS375" s="181"/>
      <c r="HT375" s="181"/>
      <c r="HU375" s="181"/>
      <c r="HV375" s="181"/>
      <c r="HW375" s="181"/>
      <c r="HX375" s="181"/>
      <c r="HY375" s="181"/>
      <c r="HZ375" s="181"/>
      <c r="IA375" s="181"/>
      <c r="IB375" s="181"/>
      <c r="IC375" s="181"/>
      <c r="ID375" s="181"/>
      <c r="IE375" s="181"/>
      <c r="IF375" s="181"/>
      <c r="IG375" s="181"/>
      <c r="IH375" s="181"/>
      <c r="II375" s="181"/>
      <c r="IJ375" s="181"/>
      <c r="IK375" s="181"/>
      <c r="IL375" s="181"/>
      <c r="IM375" s="181"/>
      <c r="IN375" s="181"/>
      <c r="IO375" s="181"/>
      <c r="IP375" s="181"/>
      <c r="IQ375" s="181"/>
      <c r="IR375" s="181"/>
      <c r="IS375" s="181"/>
      <c r="IT375" s="181"/>
      <c r="IU375" s="181"/>
      <c r="IV375" s="181"/>
      <c r="IW375" s="181"/>
      <c r="IX375" s="181"/>
      <c r="IY375" s="181"/>
      <c r="IZ375" s="181"/>
      <c r="JA375" s="181"/>
      <c r="JB375" s="181"/>
      <c r="JC375" s="181"/>
      <c r="JD375" s="181"/>
      <c r="JE375" s="181"/>
      <c r="JF375" s="181"/>
      <c r="JG375" s="181"/>
      <c r="JH375" s="181"/>
      <c r="JI375" s="181"/>
      <c r="JJ375" s="181"/>
      <c r="JK375" s="181"/>
      <c r="JL375" s="181"/>
      <c r="JM375" s="181"/>
      <c r="JN375" s="181"/>
      <c r="JO375" s="181"/>
      <c r="JP375" s="181"/>
      <c r="JQ375" s="181"/>
      <c r="JR375" s="181"/>
      <c r="JS375" s="181"/>
      <c r="JT375" s="181"/>
      <c r="JU375" s="181"/>
      <c r="JV375" s="181"/>
      <c r="JW375" s="181"/>
      <c r="JX375" s="181"/>
      <c r="JY375" s="181"/>
      <c r="JZ375" s="181"/>
      <c r="KA375" s="181"/>
      <c r="KB375" s="181"/>
      <c r="KC375" s="181"/>
      <c r="KD375" s="181"/>
      <c r="KE375" s="181"/>
      <c r="KF375" s="181"/>
      <c r="KG375" s="181"/>
      <c r="KH375" s="181"/>
      <c r="KI375" s="181"/>
      <c r="KJ375" s="181"/>
      <c r="KK375" s="181"/>
      <c r="KL375" s="181"/>
      <c r="KM375" s="181"/>
      <c r="KN375" s="181"/>
      <c r="KO375" s="181"/>
      <c r="KP375" s="181"/>
      <c r="KQ375" s="181"/>
      <c r="KR375" s="181"/>
      <c r="KS375" s="181"/>
      <c r="KT375" s="181"/>
      <c r="KU375" s="181"/>
      <c r="KV375" s="181"/>
      <c r="KW375" s="181"/>
      <c r="KX375" s="181"/>
      <c r="KY375" s="181"/>
      <c r="KZ375" s="181"/>
      <c r="LA375" s="181"/>
      <c r="LB375" s="181"/>
      <c r="LC375" s="181"/>
      <c r="LD375" s="181"/>
      <c r="LE375" s="181"/>
      <c r="LF375" s="181"/>
      <c r="LG375" s="181"/>
      <c r="LH375" s="181"/>
      <c r="LI375" s="181"/>
      <c r="LJ375" s="181"/>
      <c r="LK375" s="181"/>
      <c r="LL375" s="181"/>
      <c r="LM375" s="181"/>
      <c r="LN375" s="181"/>
      <c r="LO375" s="181"/>
      <c r="LP375" s="181"/>
      <c r="LQ375" s="181"/>
      <c r="LR375" s="181"/>
      <c r="LS375" s="181"/>
      <c r="LT375" s="181"/>
      <c r="LU375" s="181"/>
      <c r="LV375" s="181"/>
      <c r="LW375" s="181"/>
      <c r="LX375" s="181"/>
      <c r="LY375" s="181"/>
      <c r="LZ375" s="181"/>
      <c r="MA375" s="181"/>
      <c r="MB375" s="181"/>
      <c r="MC375" s="181"/>
      <c r="MD375" s="181"/>
      <c r="ME375" s="181"/>
      <c r="MF375" s="181"/>
      <c r="MG375" s="181"/>
      <c r="MH375" s="181"/>
      <c r="MI375" s="181"/>
      <c r="MJ375" s="181"/>
      <c r="MK375" s="181"/>
      <c r="ML375" s="181"/>
      <c r="MM375" s="181"/>
      <c r="MN375" s="181"/>
      <c r="MO375" s="181"/>
      <c r="MP375" s="181"/>
      <c r="MQ375" s="181"/>
      <c r="MR375" s="181"/>
      <c r="MS375" s="181"/>
      <c r="MT375" s="181"/>
      <c r="MU375" s="181"/>
      <c r="MV375" s="181"/>
      <c r="MW375" s="181"/>
      <c r="MX375" s="181"/>
      <c r="MY375" s="181"/>
      <c r="MZ375" s="181"/>
      <c r="NA375" s="181"/>
      <c r="NB375" s="181"/>
      <c r="NC375" s="181"/>
      <c r="ND375" s="181"/>
      <c r="NE375" s="181"/>
      <c r="NF375" s="181"/>
      <c r="NG375" s="181"/>
      <c r="NH375" s="181"/>
      <c r="NI375" s="181"/>
      <c r="NJ375" s="181"/>
      <c r="NK375" s="181"/>
      <c r="NL375" s="181"/>
      <c r="NM375" s="181"/>
      <c r="NN375" s="181"/>
      <c r="NO375" s="181"/>
      <c r="NP375" s="181"/>
      <c r="NQ375" s="181"/>
      <c r="NR375" s="181"/>
      <c r="NS375" s="181"/>
      <c r="NT375" s="181"/>
      <c r="NU375" s="181"/>
      <c r="NV375" s="181"/>
      <c r="NW375" s="181"/>
      <c r="NX375" s="181"/>
      <c r="NY375" s="181"/>
      <c r="NZ375" s="181"/>
      <c r="OA375" s="181"/>
      <c r="OB375" s="181"/>
      <c r="OC375" s="181"/>
      <c r="OD375" s="181"/>
      <c r="OE375" s="181"/>
      <c r="OF375" s="181"/>
      <c r="OG375" s="181"/>
      <c r="OH375" s="181"/>
      <c r="OI375" s="181"/>
      <c r="OJ375" s="181"/>
      <c r="OK375" s="181"/>
      <c r="OL375" s="181"/>
      <c r="OM375" s="181"/>
      <c r="ON375" s="181"/>
      <c r="OO375" s="181"/>
      <c r="OP375" s="181"/>
      <c r="OQ375" s="181"/>
      <c r="OR375" s="181"/>
      <c r="OS375" s="181"/>
      <c r="OT375" s="181"/>
      <c r="OU375" s="181"/>
      <c r="OV375" s="181"/>
      <c r="OW375" s="181"/>
      <c r="OX375" s="181"/>
      <c r="OY375" s="181"/>
      <c r="OZ375" s="181"/>
      <c r="PA375" s="181"/>
      <c r="PB375" s="181"/>
      <c r="PC375" s="181"/>
      <c r="PD375" s="181"/>
      <c r="PE375" s="181"/>
      <c r="PF375" s="181"/>
      <c r="PG375" s="181"/>
      <c r="PH375" s="181"/>
      <c r="PI375" s="181"/>
      <c r="PJ375" s="181"/>
      <c r="PK375" s="181"/>
      <c r="PL375" s="181"/>
      <c r="PM375" s="181"/>
      <c r="PN375" s="181"/>
      <c r="PO375" s="181"/>
      <c r="PP375" s="181"/>
      <c r="PQ375" s="181"/>
      <c r="PR375" s="181"/>
      <c r="PS375" s="181"/>
      <c r="PT375" s="181"/>
      <c r="PU375" s="181"/>
      <c r="PV375" s="181"/>
      <c r="PW375" s="181"/>
      <c r="PX375" s="181"/>
      <c r="PY375" s="181"/>
      <c r="PZ375" s="181"/>
      <c r="QA375" s="181"/>
      <c r="QB375" s="181"/>
      <c r="QC375" s="181"/>
      <c r="QD375" s="181"/>
      <c r="QE375" s="181"/>
      <c r="QF375" s="181"/>
      <c r="QG375" s="181"/>
      <c r="QH375" s="181"/>
      <c r="QI375" s="181"/>
      <c r="QJ375" s="181"/>
      <c r="QK375" s="181"/>
      <c r="QL375" s="181"/>
      <c r="QM375" s="181"/>
      <c r="QN375" s="181"/>
      <c r="QO375" s="181"/>
      <c r="QP375" s="181"/>
      <c r="QQ375" s="181"/>
      <c r="QR375" s="181"/>
      <c r="QS375" s="181"/>
      <c r="QT375" s="181"/>
      <c r="QU375" s="181"/>
      <c r="QV375" s="181"/>
      <c r="QW375" s="181"/>
      <c r="QX375" s="181"/>
      <c r="QY375" s="181"/>
      <c r="QZ375" s="181"/>
      <c r="RA375" s="181"/>
      <c r="RB375" s="181"/>
      <c r="RC375" s="181"/>
      <c r="RD375" s="181"/>
      <c r="RE375" s="181"/>
      <c r="RF375" s="181"/>
      <c r="RG375" s="181"/>
      <c r="RH375" s="181"/>
      <c r="RI375" s="181"/>
      <c r="RJ375" s="181"/>
      <c r="RK375" s="181"/>
      <c r="RL375" s="181"/>
      <c r="RM375" s="181"/>
      <c r="RN375" s="181"/>
      <c r="RO375" s="181"/>
      <c r="RP375" s="181"/>
      <c r="RQ375" s="181"/>
      <c r="RR375" s="181"/>
      <c r="RS375" s="181"/>
      <c r="RT375" s="181"/>
      <c r="RU375" s="181"/>
      <c r="RV375" s="181"/>
      <c r="RW375" s="181"/>
      <c r="RX375" s="181"/>
      <c r="RY375" s="181"/>
      <c r="RZ375" s="181"/>
      <c r="SA375" s="181"/>
      <c r="SB375" s="181"/>
    </row>
    <row r="376" spans="1:496" ht="15" customHeight="1" x14ac:dyDescent="0.2">
      <c r="A376" t="s">
        <v>1905</v>
      </c>
      <c r="B376"/>
      <c r="C376"/>
      <c r="D376"/>
      <c r="E376" t="s">
        <v>257</v>
      </c>
    </row>
    <row r="377" spans="1:496" ht="15" customHeight="1" x14ac:dyDescent="0.2">
      <c r="A377" t="s">
        <v>1906</v>
      </c>
      <c r="B377"/>
      <c r="C377"/>
      <c r="D377"/>
      <c r="E377" t="s">
        <v>249</v>
      </c>
    </row>
    <row r="378" spans="1:496" ht="15" customHeight="1" x14ac:dyDescent="0.2">
      <c r="A378" t="s">
        <v>1907</v>
      </c>
      <c r="B378"/>
      <c r="C378"/>
      <c r="D378"/>
      <c r="E378" t="s">
        <v>1908</v>
      </c>
    </row>
    <row r="379" spans="1:496" ht="15" customHeight="1" x14ac:dyDescent="0.2">
      <c r="A379" t="s">
        <v>1909</v>
      </c>
      <c r="B379"/>
      <c r="C379"/>
      <c r="D379"/>
      <c r="E379" t="s">
        <v>250</v>
      </c>
    </row>
    <row r="380" spans="1:496" ht="15" customHeight="1" x14ac:dyDescent="0.2">
      <c r="A380" t="s">
        <v>1910</v>
      </c>
      <c r="B380"/>
      <c r="C380"/>
      <c r="D380"/>
      <c r="E380" t="s">
        <v>251</v>
      </c>
    </row>
    <row r="381" spans="1:496" ht="15" customHeight="1" x14ac:dyDescent="0.2">
      <c r="A381" t="s">
        <v>1911</v>
      </c>
      <c r="B381"/>
      <c r="C381"/>
      <c r="D381"/>
      <c r="E381" t="s">
        <v>258</v>
      </c>
    </row>
    <row r="382" spans="1:496" ht="15" customHeight="1" x14ac:dyDescent="0.2">
      <c r="A382" t="s">
        <v>1912</v>
      </c>
      <c r="B382"/>
      <c r="C382"/>
      <c r="D382"/>
      <c r="E382" t="s">
        <v>259</v>
      </c>
    </row>
    <row r="383" spans="1:496" ht="15" customHeight="1" x14ac:dyDescent="0.2">
      <c r="A383" t="s">
        <v>1065</v>
      </c>
      <c r="B383"/>
      <c r="C383"/>
      <c r="D383"/>
      <c r="E383" t="s">
        <v>252</v>
      </c>
    </row>
    <row r="384" spans="1:496" s="183" customFormat="1" ht="15" customHeight="1" x14ac:dyDescent="0.2">
      <c r="A384" t="s">
        <v>1913</v>
      </c>
      <c r="B384"/>
      <c r="C384"/>
      <c r="D384"/>
      <c r="E384" t="s">
        <v>260</v>
      </c>
      <c r="F384" s="181"/>
      <c r="G384" s="181"/>
      <c r="H384" s="181"/>
      <c r="I384" s="181"/>
      <c r="J384" s="181"/>
      <c r="K384" s="181"/>
      <c r="L384" s="181"/>
      <c r="M384" s="181"/>
      <c r="N384" s="181"/>
      <c r="O384" s="181"/>
      <c r="P384" s="181"/>
      <c r="Q384" s="181"/>
      <c r="R384" s="181"/>
      <c r="S384" s="181"/>
      <c r="T384" s="181"/>
      <c r="U384" s="181"/>
      <c r="V384" s="181"/>
      <c r="W384" s="181"/>
      <c r="X384" s="181"/>
      <c r="Y384" s="181"/>
      <c r="Z384" s="181"/>
      <c r="AA384" s="181"/>
      <c r="AB384" s="181"/>
      <c r="AC384" s="181"/>
      <c r="AD384" s="181"/>
      <c r="AE384" s="181"/>
      <c r="AF384" s="181"/>
      <c r="AG384" s="181"/>
      <c r="AH384" s="181"/>
      <c r="AI384" s="181"/>
      <c r="AJ384" s="181"/>
      <c r="AK384" s="181"/>
      <c r="AL384" s="181"/>
      <c r="AM384" s="181"/>
      <c r="AN384" s="181"/>
      <c r="AO384" s="181"/>
      <c r="AP384" s="181"/>
      <c r="AQ384" s="181"/>
      <c r="AR384" s="181"/>
      <c r="AS384" s="181"/>
      <c r="AT384" s="181"/>
      <c r="AU384" s="181"/>
      <c r="AV384" s="181"/>
      <c r="AW384" s="181"/>
      <c r="AX384" s="181"/>
      <c r="AY384" s="181"/>
      <c r="AZ384" s="181"/>
      <c r="BA384" s="181"/>
      <c r="BB384" s="181"/>
      <c r="BC384" s="181"/>
      <c r="BD384" s="181"/>
      <c r="BE384" s="181"/>
      <c r="BF384" s="181"/>
      <c r="BG384" s="181"/>
      <c r="BH384" s="181"/>
      <c r="BI384" s="181"/>
      <c r="BJ384" s="181"/>
      <c r="BK384" s="181"/>
      <c r="BL384" s="181"/>
      <c r="BM384" s="181"/>
      <c r="BN384" s="181"/>
      <c r="BO384" s="181"/>
      <c r="BP384" s="181"/>
      <c r="BQ384" s="181"/>
      <c r="BR384" s="181"/>
      <c r="BS384" s="181"/>
      <c r="BT384" s="181"/>
      <c r="BU384" s="181"/>
      <c r="BV384" s="181"/>
      <c r="BW384" s="181"/>
      <c r="BX384" s="181"/>
      <c r="BY384" s="181"/>
      <c r="BZ384" s="181"/>
      <c r="CA384" s="181"/>
      <c r="CB384" s="181"/>
      <c r="CC384" s="181"/>
      <c r="CD384" s="181"/>
      <c r="CE384" s="181"/>
      <c r="CF384" s="181"/>
      <c r="CG384" s="181"/>
      <c r="CH384" s="181"/>
      <c r="CI384" s="181"/>
      <c r="CJ384" s="181"/>
      <c r="CK384" s="181"/>
      <c r="CL384" s="181"/>
      <c r="CM384" s="181"/>
      <c r="CN384" s="181"/>
      <c r="CO384" s="181"/>
      <c r="CP384" s="181"/>
      <c r="CQ384" s="181"/>
      <c r="CR384" s="181"/>
      <c r="CS384" s="181"/>
      <c r="CT384" s="181"/>
      <c r="CU384" s="181"/>
      <c r="CV384" s="181"/>
      <c r="CW384" s="181"/>
      <c r="CX384" s="181"/>
      <c r="CY384" s="181"/>
      <c r="CZ384" s="181"/>
      <c r="DA384" s="181"/>
      <c r="DB384" s="181"/>
      <c r="DC384" s="181"/>
      <c r="DD384" s="181"/>
      <c r="DE384" s="181"/>
      <c r="DF384" s="181"/>
      <c r="DG384" s="181"/>
      <c r="DH384" s="181"/>
      <c r="DI384" s="181"/>
      <c r="DJ384" s="181"/>
      <c r="DK384" s="181"/>
      <c r="DL384" s="181"/>
      <c r="DM384" s="181"/>
      <c r="DN384" s="181"/>
      <c r="DO384" s="181"/>
      <c r="DP384" s="181"/>
      <c r="DQ384" s="181"/>
      <c r="DR384" s="181"/>
      <c r="DS384" s="181"/>
      <c r="DT384" s="181"/>
      <c r="DU384" s="181"/>
      <c r="DV384" s="181"/>
      <c r="DW384" s="181"/>
      <c r="DX384" s="181"/>
      <c r="DY384" s="181"/>
      <c r="DZ384" s="181"/>
      <c r="EA384" s="181"/>
      <c r="EB384" s="181"/>
      <c r="EC384" s="181"/>
      <c r="ED384" s="181"/>
      <c r="EE384" s="181"/>
      <c r="EF384" s="181"/>
      <c r="EG384" s="181"/>
      <c r="EH384" s="181"/>
      <c r="EI384" s="181"/>
      <c r="EJ384" s="181"/>
      <c r="EK384" s="181"/>
      <c r="EL384" s="181"/>
      <c r="EM384" s="181"/>
      <c r="EN384" s="181"/>
      <c r="EO384" s="181"/>
      <c r="EP384" s="181"/>
      <c r="EQ384" s="181"/>
      <c r="ER384" s="181"/>
      <c r="ES384" s="181"/>
      <c r="ET384" s="181"/>
      <c r="EU384" s="181"/>
      <c r="EV384" s="181"/>
      <c r="EW384" s="181"/>
      <c r="EX384" s="181"/>
      <c r="EY384" s="181"/>
      <c r="EZ384" s="181"/>
      <c r="FA384" s="181"/>
      <c r="FB384" s="181"/>
      <c r="FC384" s="181"/>
      <c r="FD384" s="181"/>
      <c r="FE384" s="181"/>
      <c r="FF384" s="181"/>
      <c r="FG384" s="181"/>
      <c r="FH384" s="181"/>
      <c r="FI384" s="181"/>
      <c r="FJ384" s="181"/>
      <c r="FK384" s="181"/>
      <c r="FL384" s="181"/>
      <c r="FM384" s="181"/>
      <c r="FN384" s="181"/>
      <c r="FO384" s="181"/>
      <c r="FP384" s="181"/>
      <c r="FQ384" s="181"/>
      <c r="FR384" s="181"/>
      <c r="FS384" s="181"/>
      <c r="FT384" s="181"/>
      <c r="FU384" s="181"/>
      <c r="FV384" s="181"/>
      <c r="FW384" s="181"/>
      <c r="FX384" s="181"/>
      <c r="FY384" s="181"/>
      <c r="FZ384" s="181"/>
      <c r="GA384" s="181"/>
      <c r="GB384" s="181"/>
      <c r="GC384" s="181"/>
      <c r="GD384" s="181"/>
      <c r="GE384" s="181"/>
      <c r="GF384" s="181"/>
      <c r="GG384" s="181"/>
      <c r="GH384" s="181"/>
      <c r="GI384" s="181"/>
      <c r="GJ384" s="181"/>
      <c r="GK384" s="181"/>
      <c r="GL384" s="181"/>
      <c r="GM384" s="181"/>
      <c r="GN384" s="181"/>
      <c r="GO384" s="181"/>
      <c r="GP384" s="181"/>
      <c r="GQ384" s="181"/>
      <c r="GR384" s="181"/>
      <c r="GS384" s="181"/>
      <c r="GT384" s="181"/>
      <c r="GU384" s="181"/>
      <c r="GV384" s="181"/>
      <c r="GW384" s="181"/>
      <c r="GX384" s="181"/>
      <c r="GY384" s="181"/>
      <c r="GZ384" s="181"/>
      <c r="HA384" s="181"/>
      <c r="HB384" s="181"/>
      <c r="HC384" s="181"/>
      <c r="HD384" s="181"/>
      <c r="HE384" s="181"/>
      <c r="HF384" s="181"/>
      <c r="HG384" s="181"/>
      <c r="HH384" s="181"/>
      <c r="HI384" s="181"/>
      <c r="HJ384" s="181"/>
      <c r="HK384" s="181"/>
      <c r="HL384" s="181"/>
      <c r="HM384" s="181"/>
      <c r="HN384" s="181"/>
      <c r="HO384" s="181"/>
      <c r="HP384" s="181"/>
      <c r="HQ384" s="181"/>
      <c r="HR384" s="181"/>
      <c r="HS384" s="181"/>
      <c r="HT384" s="181"/>
      <c r="HU384" s="181"/>
      <c r="HV384" s="181"/>
      <c r="HW384" s="181"/>
      <c r="HX384" s="181"/>
      <c r="HY384" s="181"/>
      <c r="HZ384" s="181"/>
      <c r="IA384" s="181"/>
      <c r="IB384" s="181"/>
      <c r="IC384" s="181"/>
      <c r="ID384" s="181"/>
      <c r="IE384" s="181"/>
      <c r="IF384" s="181"/>
      <c r="IG384" s="181"/>
      <c r="IH384" s="181"/>
      <c r="II384" s="181"/>
      <c r="IJ384" s="181"/>
      <c r="IK384" s="181"/>
      <c r="IL384" s="181"/>
      <c r="IM384" s="181"/>
      <c r="IN384" s="181"/>
      <c r="IO384" s="181"/>
      <c r="IP384" s="181"/>
      <c r="IQ384" s="181"/>
      <c r="IR384" s="181"/>
      <c r="IS384" s="181"/>
      <c r="IT384" s="181"/>
      <c r="IU384" s="181"/>
      <c r="IV384" s="181"/>
      <c r="IW384" s="181"/>
      <c r="IX384" s="181"/>
      <c r="IY384" s="181"/>
      <c r="IZ384" s="181"/>
      <c r="JA384" s="181"/>
      <c r="JB384" s="181"/>
      <c r="JC384" s="181"/>
      <c r="JD384" s="181"/>
      <c r="JE384" s="181"/>
      <c r="JF384" s="181"/>
      <c r="JG384" s="181"/>
      <c r="JH384" s="181"/>
      <c r="JI384" s="181"/>
      <c r="JJ384" s="181"/>
      <c r="JK384" s="181"/>
      <c r="JL384" s="181"/>
      <c r="JM384" s="181"/>
      <c r="JN384" s="181"/>
      <c r="JO384" s="181"/>
      <c r="JP384" s="181"/>
      <c r="JQ384" s="181"/>
      <c r="JR384" s="181"/>
      <c r="JS384" s="181"/>
      <c r="JT384" s="181"/>
      <c r="JU384" s="181"/>
      <c r="JV384" s="181"/>
      <c r="JW384" s="181"/>
      <c r="JX384" s="181"/>
      <c r="JY384" s="181"/>
      <c r="JZ384" s="181"/>
      <c r="KA384" s="181"/>
      <c r="KB384" s="181"/>
      <c r="KC384" s="181"/>
      <c r="KD384" s="181"/>
      <c r="KE384" s="181"/>
      <c r="KF384" s="181"/>
      <c r="KG384" s="181"/>
      <c r="KH384" s="181"/>
      <c r="KI384" s="181"/>
      <c r="KJ384" s="181"/>
      <c r="KK384" s="181"/>
      <c r="KL384" s="181"/>
      <c r="KM384" s="181"/>
      <c r="KN384" s="181"/>
      <c r="KO384" s="181"/>
      <c r="KP384" s="181"/>
      <c r="KQ384" s="181"/>
      <c r="KR384" s="181"/>
      <c r="KS384" s="181"/>
      <c r="KT384" s="181"/>
      <c r="KU384" s="181"/>
      <c r="KV384" s="181"/>
      <c r="KW384" s="181"/>
      <c r="KX384" s="181"/>
      <c r="KY384" s="181"/>
      <c r="KZ384" s="181"/>
      <c r="LA384" s="181"/>
      <c r="LB384" s="181"/>
      <c r="LC384" s="181"/>
      <c r="LD384" s="181"/>
      <c r="LE384" s="181"/>
      <c r="LF384" s="181"/>
      <c r="LG384" s="181"/>
      <c r="LH384" s="181"/>
      <c r="LI384" s="181"/>
      <c r="LJ384" s="181"/>
      <c r="LK384" s="181"/>
      <c r="LL384" s="181"/>
      <c r="LM384" s="181"/>
      <c r="LN384" s="181"/>
      <c r="LO384" s="181"/>
      <c r="LP384" s="181"/>
      <c r="LQ384" s="181"/>
      <c r="LR384" s="181"/>
      <c r="LS384" s="181"/>
      <c r="LT384" s="181"/>
      <c r="LU384" s="181"/>
      <c r="LV384" s="181"/>
      <c r="LW384" s="181"/>
      <c r="LX384" s="181"/>
      <c r="LY384" s="181"/>
      <c r="LZ384" s="181"/>
      <c r="MA384" s="181"/>
      <c r="MB384" s="181"/>
      <c r="MC384" s="181"/>
      <c r="MD384" s="181"/>
      <c r="ME384" s="181"/>
      <c r="MF384" s="181"/>
      <c r="MG384" s="181"/>
      <c r="MH384" s="181"/>
      <c r="MI384" s="181"/>
      <c r="MJ384" s="181"/>
      <c r="MK384" s="181"/>
      <c r="ML384" s="181"/>
      <c r="MM384" s="181"/>
      <c r="MN384" s="181"/>
      <c r="MO384" s="181"/>
      <c r="MP384" s="181"/>
      <c r="MQ384" s="181"/>
      <c r="MR384" s="181"/>
      <c r="MS384" s="181"/>
      <c r="MT384" s="181"/>
      <c r="MU384" s="181"/>
      <c r="MV384" s="181"/>
      <c r="MW384" s="181"/>
      <c r="MX384" s="181"/>
      <c r="MY384" s="181"/>
      <c r="MZ384" s="181"/>
      <c r="NA384" s="181"/>
      <c r="NB384" s="181"/>
      <c r="NC384" s="181"/>
      <c r="ND384" s="181"/>
      <c r="NE384" s="181"/>
      <c r="NF384" s="181"/>
      <c r="NG384" s="181"/>
      <c r="NH384" s="181"/>
      <c r="NI384" s="181"/>
      <c r="NJ384" s="181"/>
      <c r="NK384" s="181"/>
      <c r="NL384" s="181"/>
      <c r="NM384" s="181"/>
      <c r="NN384" s="181"/>
      <c r="NO384" s="181"/>
      <c r="NP384" s="181"/>
      <c r="NQ384" s="181"/>
      <c r="NR384" s="181"/>
      <c r="NS384" s="181"/>
      <c r="NT384" s="181"/>
      <c r="NU384" s="181"/>
      <c r="NV384" s="181"/>
      <c r="NW384" s="181"/>
      <c r="NX384" s="181"/>
      <c r="NY384" s="181"/>
      <c r="NZ384" s="181"/>
      <c r="OA384" s="181"/>
      <c r="OB384" s="181"/>
      <c r="OC384" s="181"/>
      <c r="OD384" s="181"/>
      <c r="OE384" s="181"/>
      <c r="OF384" s="181"/>
      <c r="OG384" s="181"/>
      <c r="OH384" s="181"/>
      <c r="OI384" s="181"/>
      <c r="OJ384" s="181"/>
      <c r="OK384" s="181"/>
      <c r="OL384" s="181"/>
      <c r="OM384" s="181"/>
      <c r="ON384" s="181"/>
      <c r="OO384" s="181"/>
      <c r="OP384" s="181"/>
      <c r="OQ384" s="181"/>
      <c r="OR384" s="181"/>
      <c r="OS384" s="181"/>
      <c r="OT384" s="181"/>
      <c r="OU384" s="181"/>
      <c r="OV384" s="181"/>
      <c r="OW384" s="181"/>
      <c r="OX384" s="181"/>
      <c r="OY384" s="181"/>
      <c r="OZ384" s="181"/>
      <c r="PA384" s="181"/>
      <c r="PB384" s="181"/>
      <c r="PC384" s="181"/>
      <c r="PD384" s="181"/>
      <c r="PE384" s="181"/>
      <c r="PF384" s="181"/>
      <c r="PG384" s="181"/>
      <c r="PH384" s="181"/>
      <c r="PI384" s="181"/>
      <c r="PJ384" s="181"/>
      <c r="PK384" s="181"/>
      <c r="PL384" s="181"/>
      <c r="PM384" s="181"/>
      <c r="PN384" s="181"/>
      <c r="PO384" s="181"/>
      <c r="PP384" s="181"/>
      <c r="PQ384" s="181"/>
      <c r="PR384" s="181"/>
      <c r="PS384" s="181"/>
      <c r="PT384" s="181"/>
      <c r="PU384" s="181"/>
      <c r="PV384" s="181"/>
      <c r="PW384" s="181"/>
      <c r="PX384" s="181"/>
      <c r="PY384" s="181"/>
      <c r="PZ384" s="181"/>
      <c r="QA384" s="181"/>
      <c r="QB384" s="181"/>
      <c r="QC384" s="181"/>
      <c r="QD384" s="181"/>
      <c r="QE384" s="181"/>
      <c r="QF384" s="181"/>
      <c r="QG384" s="181"/>
      <c r="QH384" s="181"/>
      <c r="QI384" s="181"/>
      <c r="QJ384" s="181"/>
      <c r="QK384" s="181"/>
      <c r="QL384" s="181"/>
      <c r="QM384" s="181"/>
      <c r="QN384" s="181"/>
      <c r="QO384" s="181"/>
      <c r="QP384" s="181"/>
      <c r="QQ384" s="181"/>
      <c r="QR384" s="181"/>
      <c r="QS384" s="181"/>
      <c r="QT384" s="181"/>
      <c r="QU384" s="181"/>
      <c r="QV384" s="181"/>
      <c r="QW384" s="181"/>
      <c r="QX384" s="181"/>
      <c r="QY384" s="181"/>
      <c r="QZ384" s="181"/>
      <c r="RA384" s="181"/>
      <c r="RB384" s="181"/>
      <c r="RC384" s="181"/>
      <c r="RD384" s="181"/>
      <c r="RE384" s="181"/>
      <c r="RF384" s="181"/>
      <c r="RG384" s="181"/>
      <c r="RH384" s="181"/>
      <c r="RI384" s="181"/>
      <c r="RJ384" s="181"/>
      <c r="RK384" s="181"/>
      <c r="RL384" s="181"/>
      <c r="RM384" s="181"/>
      <c r="RN384" s="181"/>
      <c r="RO384" s="181"/>
      <c r="RP384" s="181"/>
      <c r="RQ384" s="181"/>
      <c r="RR384" s="181"/>
      <c r="RS384" s="181"/>
      <c r="RT384" s="181"/>
      <c r="RU384" s="181"/>
      <c r="RV384" s="181"/>
      <c r="RW384" s="181"/>
      <c r="RX384" s="181"/>
      <c r="RY384" s="181"/>
      <c r="RZ384" s="181"/>
      <c r="SA384" s="181"/>
      <c r="SB384" s="181"/>
    </row>
    <row r="385" spans="1:496" s="183" customFormat="1" ht="15" customHeight="1" x14ac:dyDescent="0.2">
      <c r="A385" t="s">
        <v>1914</v>
      </c>
      <c r="B385"/>
      <c r="C385"/>
      <c r="D385"/>
      <c r="E385" t="s">
        <v>253</v>
      </c>
      <c r="F385" s="181"/>
      <c r="G385" s="181"/>
      <c r="H385" s="181"/>
      <c r="I385" s="181"/>
      <c r="J385" s="181"/>
      <c r="K385" s="181"/>
      <c r="L385" s="181"/>
      <c r="M385" s="181"/>
      <c r="N385" s="181"/>
      <c r="O385" s="181"/>
      <c r="P385" s="181"/>
      <c r="Q385" s="181"/>
      <c r="R385" s="181"/>
      <c r="S385" s="181"/>
      <c r="T385" s="181"/>
      <c r="U385" s="181"/>
      <c r="V385" s="181"/>
      <c r="W385" s="181"/>
      <c r="X385" s="181"/>
      <c r="Y385" s="181"/>
      <c r="Z385" s="181"/>
      <c r="AA385" s="181"/>
      <c r="AB385" s="181"/>
      <c r="AC385" s="181"/>
      <c r="AD385" s="181"/>
      <c r="AE385" s="181"/>
      <c r="AF385" s="181"/>
      <c r="AG385" s="181"/>
      <c r="AH385" s="181"/>
      <c r="AI385" s="181"/>
      <c r="AJ385" s="181"/>
      <c r="AK385" s="181"/>
      <c r="AL385" s="181"/>
      <c r="AM385" s="181"/>
      <c r="AN385" s="181"/>
      <c r="AO385" s="181"/>
      <c r="AP385" s="181"/>
      <c r="AQ385" s="181"/>
      <c r="AR385" s="181"/>
      <c r="AS385" s="181"/>
      <c r="AT385" s="181"/>
      <c r="AU385" s="181"/>
      <c r="AV385" s="181"/>
      <c r="AW385" s="181"/>
      <c r="AX385" s="181"/>
      <c r="AY385" s="181"/>
      <c r="AZ385" s="181"/>
      <c r="BA385" s="181"/>
      <c r="BB385" s="181"/>
      <c r="BC385" s="181"/>
      <c r="BD385" s="181"/>
      <c r="BE385" s="181"/>
      <c r="BF385" s="181"/>
      <c r="BG385" s="181"/>
      <c r="BH385" s="181"/>
      <c r="BI385" s="181"/>
      <c r="BJ385" s="181"/>
      <c r="BK385" s="181"/>
      <c r="BL385" s="181"/>
      <c r="BM385" s="181"/>
      <c r="BN385" s="181"/>
      <c r="BO385" s="181"/>
      <c r="BP385" s="181"/>
      <c r="BQ385" s="181"/>
      <c r="BR385" s="181"/>
      <c r="BS385" s="181"/>
      <c r="BT385" s="181"/>
      <c r="BU385" s="181"/>
      <c r="BV385" s="181"/>
      <c r="BW385" s="181"/>
      <c r="BX385" s="181"/>
      <c r="BY385" s="181"/>
      <c r="BZ385" s="181"/>
      <c r="CA385" s="181"/>
      <c r="CB385" s="181"/>
      <c r="CC385" s="181"/>
      <c r="CD385" s="181"/>
      <c r="CE385" s="181"/>
      <c r="CF385" s="181"/>
      <c r="CG385" s="181"/>
      <c r="CH385" s="181"/>
      <c r="CI385" s="181"/>
      <c r="CJ385" s="181"/>
      <c r="CK385" s="181"/>
      <c r="CL385" s="181"/>
      <c r="CM385" s="181"/>
      <c r="CN385" s="181"/>
      <c r="CO385" s="181"/>
      <c r="CP385" s="181"/>
      <c r="CQ385" s="181"/>
      <c r="CR385" s="181"/>
      <c r="CS385" s="181"/>
      <c r="CT385" s="181"/>
      <c r="CU385" s="181"/>
      <c r="CV385" s="181"/>
      <c r="CW385" s="181"/>
      <c r="CX385" s="181"/>
      <c r="CY385" s="181"/>
      <c r="CZ385" s="181"/>
      <c r="DA385" s="181"/>
      <c r="DB385" s="181"/>
      <c r="DC385" s="181"/>
      <c r="DD385" s="181"/>
      <c r="DE385" s="181"/>
      <c r="DF385" s="181"/>
      <c r="DG385" s="181"/>
      <c r="DH385" s="181"/>
      <c r="DI385" s="181"/>
      <c r="DJ385" s="181"/>
      <c r="DK385" s="181"/>
      <c r="DL385" s="181"/>
      <c r="DM385" s="181"/>
      <c r="DN385" s="181"/>
      <c r="DO385" s="181"/>
      <c r="DP385" s="181"/>
      <c r="DQ385" s="181"/>
      <c r="DR385" s="181"/>
      <c r="DS385" s="181"/>
      <c r="DT385" s="181"/>
      <c r="DU385" s="181"/>
      <c r="DV385" s="181"/>
      <c r="DW385" s="181"/>
      <c r="DX385" s="181"/>
      <c r="DY385" s="181"/>
      <c r="DZ385" s="181"/>
      <c r="EA385" s="181"/>
      <c r="EB385" s="181"/>
      <c r="EC385" s="181"/>
      <c r="ED385" s="181"/>
      <c r="EE385" s="181"/>
      <c r="EF385" s="181"/>
      <c r="EG385" s="181"/>
      <c r="EH385" s="181"/>
      <c r="EI385" s="181"/>
      <c r="EJ385" s="181"/>
      <c r="EK385" s="181"/>
      <c r="EL385" s="181"/>
      <c r="EM385" s="181"/>
      <c r="EN385" s="181"/>
      <c r="EO385" s="181"/>
      <c r="EP385" s="181"/>
      <c r="EQ385" s="181"/>
      <c r="ER385" s="181"/>
      <c r="ES385" s="181"/>
      <c r="ET385" s="181"/>
      <c r="EU385" s="181"/>
      <c r="EV385" s="181"/>
      <c r="EW385" s="181"/>
      <c r="EX385" s="181"/>
      <c r="EY385" s="181"/>
      <c r="EZ385" s="181"/>
      <c r="FA385" s="181"/>
      <c r="FB385" s="181"/>
      <c r="FC385" s="181"/>
      <c r="FD385" s="181"/>
      <c r="FE385" s="181"/>
      <c r="FF385" s="181"/>
      <c r="FG385" s="181"/>
      <c r="FH385" s="181"/>
      <c r="FI385" s="181"/>
      <c r="FJ385" s="181"/>
      <c r="FK385" s="181"/>
      <c r="FL385" s="181"/>
      <c r="FM385" s="181"/>
      <c r="FN385" s="181"/>
      <c r="FO385" s="181"/>
      <c r="FP385" s="181"/>
      <c r="FQ385" s="181"/>
      <c r="FR385" s="181"/>
      <c r="FS385" s="181"/>
      <c r="FT385" s="181"/>
      <c r="FU385" s="181"/>
      <c r="FV385" s="181"/>
      <c r="FW385" s="181"/>
      <c r="FX385" s="181"/>
      <c r="FY385" s="181"/>
      <c r="FZ385" s="181"/>
      <c r="GA385" s="181"/>
      <c r="GB385" s="181"/>
      <c r="GC385" s="181"/>
      <c r="GD385" s="181"/>
      <c r="GE385" s="181"/>
      <c r="GF385" s="181"/>
      <c r="GG385" s="181"/>
      <c r="GH385" s="181"/>
      <c r="GI385" s="181"/>
      <c r="GJ385" s="181"/>
      <c r="GK385" s="181"/>
      <c r="GL385" s="181"/>
      <c r="GM385" s="181"/>
      <c r="GN385" s="181"/>
      <c r="GO385" s="181"/>
      <c r="GP385" s="181"/>
      <c r="GQ385" s="181"/>
      <c r="GR385" s="181"/>
      <c r="GS385" s="181"/>
      <c r="GT385" s="181"/>
      <c r="GU385" s="181"/>
      <c r="GV385" s="181"/>
      <c r="GW385" s="181"/>
      <c r="GX385" s="181"/>
      <c r="GY385" s="181"/>
      <c r="GZ385" s="181"/>
      <c r="HA385" s="181"/>
      <c r="HB385" s="181"/>
      <c r="HC385" s="181"/>
      <c r="HD385" s="181"/>
      <c r="HE385" s="181"/>
      <c r="HF385" s="181"/>
      <c r="HG385" s="181"/>
      <c r="HH385" s="181"/>
      <c r="HI385" s="181"/>
      <c r="HJ385" s="181"/>
      <c r="HK385" s="181"/>
      <c r="HL385" s="181"/>
      <c r="HM385" s="181"/>
      <c r="HN385" s="181"/>
      <c r="HO385" s="181"/>
      <c r="HP385" s="181"/>
      <c r="HQ385" s="181"/>
      <c r="HR385" s="181"/>
      <c r="HS385" s="181"/>
      <c r="HT385" s="181"/>
      <c r="HU385" s="181"/>
      <c r="HV385" s="181"/>
      <c r="HW385" s="181"/>
      <c r="HX385" s="181"/>
      <c r="HY385" s="181"/>
      <c r="HZ385" s="181"/>
      <c r="IA385" s="181"/>
      <c r="IB385" s="181"/>
      <c r="IC385" s="181"/>
      <c r="ID385" s="181"/>
      <c r="IE385" s="181"/>
      <c r="IF385" s="181"/>
      <c r="IG385" s="181"/>
      <c r="IH385" s="181"/>
      <c r="II385" s="181"/>
      <c r="IJ385" s="181"/>
      <c r="IK385" s="181"/>
      <c r="IL385" s="181"/>
      <c r="IM385" s="181"/>
      <c r="IN385" s="181"/>
      <c r="IO385" s="181"/>
      <c r="IP385" s="181"/>
      <c r="IQ385" s="181"/>
      <c r="IR385" s="181"/>
      <c r="IS385" s="181"/>
      <c r="IT385" s="181"/>
      <c r="IU385" s="181"/>
      <c r="IV385" s="181"/>
      <c r="IW385" s="181"/>
      <c r="IX385" s="181"/>
      <c r="IY385" s="181"/>
      <c r="IZ385" s="181"/>
      <c r="JA385" s="181"/>
      <c r="JB385" s="181"/>
      <c r="JC385" s="181"/>
      <c r="JD385" s="181"/>
      <c r="JE385" s="181"/>
      <c r="JF385" s="181"/>
      <c r="JG385" s="181"/>
      <c r="JH385" s="181"/>
      <c r="JI385" s="181"/>
      <c r="JJ385" s="181"/>
      <c r="JK385" s="181"/>
      <c r="JL385" s="181"/>
      <c r="JM385" s="181"/>
      <c r="JN385" s="181"/>
      <c r="JO385" s="181"/>
      <c r="JP385" s="181"/>
      <c r="JQ385" s="181"/>
      <c r="JR385" s="181"/>
      <c r="JS385" s="181"/>
      <c r="JT385" s="181"/>
      <c r="JU385" s="181"/>
      <c r="JV385" s="181"/>
      <c r="JW385" s="181"/>
      <c r="JX385" s="181"/>
      <c r="JY385" s="181"/>
      <c r="JZ385" s="181"/>
      <c r="KA385" s="181"/>
      <c r="KB385" s="181"/>
      <c r="KC385" s="181"/>
      <c r="KD385" s="181"/>
      <c r="KE385" s="181"/>
      <c r="KF385" s="181"/>
      <c r="KG385" s="181"/>
      <c r="KH385" s="181"/>
      <c r="KI385" s="181"/>
      <c r="KJ385" s="181"/>
      <c r="KK385" s="181"/>
      <c r="KL385" s="181"/>
      <c r="KM385" s="181"/>
      <c r="KN385" s="181"/>
      <c r="KO385" s="181"/>
      <c r="KP385" s="181"/>
      <c r="KQ385" s="181"/>
      <c r="KR385" s="181"/>
      <c r="KS385" s="181"/>
      <c r="KT385" s="181"/>
      <c r="KU385" s="181"/>
      <c r="KV385" s="181"/>
      <c r="KW385" s="181"/>
      <c r="KX385" s="181"/>
      <c r="KY385" s="181"/>
      <c r="KZ385" s="181"/>
      <c r="LA385" s="181"/>
      <c r="LB385" s="181"/>
      <c r="LC385" s="181"/>
      <c r="LD385" s="181"/>
      <c r="LE385" s="181"/>
      <c r="LF385" s="181"/>
      <c r="LG385" s="181"/>
      <c r="LH385" s="181"/>
      <c r="LI385" s="181"/>
      <c r="LJ385" s="181"/>
      <c r="LK385" s="181"/>
      <c r="LL385" s="181"/>
      <c r="LM385" s="181"/>
      <c r="LN385" s="181"/>
      <c r="LO385" s="181"/>
      <c r="LP385" s="181"/>
      <c r="LQ385" s="181"/>
      <c r="LR385" s="181"/>
      <c r="LS385" s="181"/>
      <c r="LT385" s="181"/>
      <c r="LU385" s="181"/>
      <c r="LV385" s="181"/>
      <c r="LW385" s="181"/>
      <c r="LX385" s="181"/>
      <c r="LY385" s="181"/>
      <c r="LZ385" s="181"/>
      <c r="MA385" s="181"/>
      <c r="MB385" s="181"/>
      <c r="MC385" s="181"/>
      <c r="MD385" s="181"/>
      <c r="ME385" s="181"/>
      <c r="MF385" s="181"/>
      <c r="MG385" s="181"/>
      <c r="MH385" s="181"/>
      <c r="MI385" s="181"/>
      <c r="MJ385" s="181"/>
      <c r="MK385" s="181"/>
      <c r="ML385" s="181"/>
      <c r="MM385" s="181"/>
      <c r="MN385" s="181"/>
      <c r="MO385" s="181"/>
      <c r="MP385" s="181"/>
      <c r="MQ385" s="181"/>
      <c r="MR385" s="181"/>
      <c r="MS385" s="181"/>
      <c r="MT385" s="181"/>
      <c r="MU385" s="181"/>
      <c r="MV385" s="181"/>
      <c r="MW385" s="181"/>
      <c r="MX385" s="181"/>
      <c r="MY385" s="181"/>
      <c r="MZ385" s="181"/>
      <c r="NA385" s="181"/>
      <c r="NB385" s="181"/>
      <c r="NC385" s="181"/>
      <c r="ND385" s="181"/>
      <c r="NE385" s="181"/>
      <c r="NF385" s="181"/>
      <c r="NG385" s="181"/>
      <c r="NH385" s="181"/>
      <c r="NI385" s="181"/>
      <c r="NJ385" s="181"/>
      <c r="NK385" s="181"/>
      <c r="NL385" s="181"/>
      <c r="NM385" s="181"/>
      <c r="NN385" s="181"/>
      <c r="NO385" s="181"/>
      <c r="NP385" s="181"/>
      <c r="NQ385" s="181"/>
      <c r="NR385" s="181"/>
      <c r="NS385" s="181"/>
      <c r="NT385" s="181"/>
      <c r="NU385" s="181"/>
      <c r="NV385" s="181"/>
      <c r="NW385" s="181"/>
      <c r="NX385" s="181"/>
      <c r="NY385" s="181"/>
      <c r="NZ385" s="181"/>
      <c r="OA385" s="181"/>
      <c r="OB385" s="181"/>
      <c r="OC385" s="181"/>
      <c r="OD385" s="181"/>
      <c r="OE385" s="181"/>
      <c r="OF385" s="181"/>
      <c r="OG385" s="181"/>
      <c r="OH385" s="181"/>
      <c r="OI385" s="181"/>
      <c r="OJ385" s="181"/>
      <c r="OK385" s="181"/>
      <c r="OL385" s="181"/>
      <c r="OM385" s="181"/>
      <c r="ON385" s="181"/>
      <c r="OO385" s="181"/>
      <c r="OP385" s="181"/>
      <c r="OQ385" s="181"/>
      <c r="OR385" s="181"/>
      <c r="OS385" s="181"/>
      <c r="OT385" s="181"/>
      <c r="OU385" s="181"/>
      <c r="OV385" s="181"/>
      <c r="OW385" s="181"/>
      <c r="OX385" s="181"/>
      <c r="OY385" s="181"/>
      <c r="OZ385" s="181"/>
      <c r="PA385" s="181"/>
      <c r="PB385" s="181"/>
      <c r="PC385" s="181"/>
      <c r="PD385" s="181"/>
      <c r="PE385" s="181"/>
      <c r="PF385" s="181"/>
      <c r="PG385" s="181"/>
      <c r="PH385" s="181"/>
      <c r="PI385" s="181"/>
      <c r="PJ385" s="181"/>
      <c r="PK385" s="181"/>
      <c r="PL385" s="181"/>
      <c r="PM385" s="181"/>
      <c r="PN385" s="181"/>
      <c r="PO385" s="181"/>
      <c r="PP385" s="181"/>
      <c r="PQ385" s="181"/>
      <c r="PR385" s="181"/>
      <c r="PS385" s="181"/>
      <c r="PT385" s="181"/>
      <c r="PU385" s="181"/>
      <c r="PV385" s="181"/>
      <c r="PW385" s="181"/>
      <c r="PX385" s="181"/>
      <c r="PY385" s="181"/>
      <c r="PZ385" s="181"/>
      <c r="QA385" s="181"/>
      <c r="QB385" s="181"/>
      <c r="QC385" s="181"/>
      <c r="QD385" s="181"/>
      <c r="QE385" s="181"/>
      <c r="QF385" s="181"/>
      <c r="QG385" s="181"/>
      <c r="QH385" s="181"/>
      <c r="QI385" s="181"/>
      <c r="QJ385" s="181"/>
      <c r="QK385" s="181"/>
      <c r="QL385" s="181"/>
      <c r="QM385" s="181"/>
      <c r="QN385" s="181"/>
      <c r="QO385" s="181"/>
      <c r="QP385" s="181"/>
      <c r="QQ385" s="181"/>
      <c r="QR385" s="181"/>
      <c r="QS385" s="181"/>
      <c r="QT385" s="181"/>
      <c r="QU385" s="181"/>
      <c r="QV385" s="181"/>
      <c r="QW385" s="181"/>
      <c r="QX385" s="181"/>
      <c r="QY385" s="181"/>
      <c r="QZ385" s="181"/>
      <c r="RA385" s="181"/>
      <c r="RB385" s="181"/>
      <c r="RC385" s="181"/>
      <c r="RD385" s="181"/>
      <c r="RE385" s="181"/>
      <c r="RF385" s="181"/>
      <c r="RG385" s="181"/>
      <c r="RH385" s="181"/>
      <c r="RI385" s="181"/>
      <c r="RJ385" s="181"/>
      <c r="RK385" s="181"/>
      <c r="RL385" s="181"/>
      <c r="RM385" s="181"/>
      <c r="RN385" s="181"/>
      <c r="RO385" s="181"/>
      <c r="RP385" s="181"/>
      <c r="RQ385" s="181"/>
      <c r="RR385" s="181"/>
      <c r="RS385" s="181"/>
      <c r="RT385" s="181"/>
      <c r="RU385" s="181"/>
      <c r="RV385" s="181"/>
      <c r="RW385" s="181"/>
      <c r="RX385" s="181"/>
      <c r="RY385" s="181"/>
      <c r="RZ385" s="181"/>
      <c r="SA385" s="181"/>
      <c r="SB385" s="181"/>
    </row>
    <row r="386" spans="1:496" ht="15" customHeight="1" x14ac:dyDescent="0.2">
      <c r="A386" t="s">
        <v>1915</v>
      </c>
      <c r="B386"/>
      <c r="C386"/>
      <c r="D386"/>
      <c r="E386" t="s">
        <v>254</v>
      </c>
    </row>
    <row r="387" spans="1:496" ht="15" customHeight="1" x14ac:dyDescent="0.2">
      <c r="A387" t="s">
        <v>1916</v>
      </c>
      <c r="B387"/>
      <c r="C387"/>
      <c r="D387"/>
      <c r="E387" t="s">
        <v>255</v>
      </c>
    </row>
    <row r="388" spans="1:496" ht="15" customHeight="1" x14ac:dyDescent="0.2">
      <c r="A388" t="s">
        <v>1917</v>
      </c>
      <c r="B388"/>
      <c r="C388"/>
      <c r="D388"/>
      <c r="E388" t="s">
        <v>256</v>
      </c>
    </row>
    <row r="389" spans="1:496" ht="15" customHeight="1" x14ac:dyDescent="0.2">
      <c r="A389" t="s">
        <v>1918</v>
      </c>
      <c r="B389"/>
      <c r="C389"/>
      <c r="D389"/>
      <c r="E389" t="s">
        <v>1919</v>
      </c>
    </row>
    <row r="390" spans="1:496" ht="15" customHeight="1" x14ac:dyDescent="0.2">
      <c r="A390" t="s">
        <v>1920</v>
      </c>
      <c r="B390"/>
      <c r="C390"/>
      <c r="D390"/>
      <c r="E390" t="s">
        <v>423</v>
      </c>
    </row>
    <row r="391" spans="1:496" ht="15" customHeight="1" x14ac:dyDescent="0.2">
      <c r="A391" t="s">
        <v>1921</v>
      </c>
      <c r="B391"/>
      <c r="C391"/>
      <c r="D391"/>
      <c r="E391" t="s">
        <v>427</v>
      </c>
    </row>
    <row r="392" spans="1:496" s="183" customFormat="1" ht="15" customHeight="1" x14ac:dyDescent="0.2">
      <c r="A392" t="s">
        <v>1922</v>
      </c>
      <c r="B392"/>
      <c r="C392"/>
      <c r="D392"/>
      <c r="E392" t="s">
        <v>431</v>
      </c>
      <c r="F392" s="181"/>
      <c r="G392" s="181"/>
      <c r="H392" s="181"/>
      <c r="I392" s="181"/>
      <c r="J392" s="181"/>
      <c r="K392" s="181"/>
      <c r="L392" s="181"/>
      <c r="M392" s="181"/>
      <c r="N392" s="181"/>
      <c r="O392" s="181"/>
      <c r="P392" s="181"/>
      <c r="Q392" s="181"/>
      <c r="R392" s="181"/>
      <c r="S392" s="181"/>
      <c r="T392" s="181"/>
      <c r="U392" s="181"/>
      <c r="V392" s="181"/>
      <c r="W392" s="181"/>
      <c r="X392" s="181"/>
      <c r="Y392" s="181"/>
      <c r="Z392" s="181"/>
      <c r="AA392" s="181"/>
      <c r="AB392" s="181"/>
      <c r="AC392" s="181"/>
      <c r="AD392" s="181"/>
      <c r="AE392" s="181"/>
      <c r="AF392" s="181"/>
      <c r="AG392" s="181"/>
      <c r="AH392" s="181"/>
      <c r="AI392" s="181"/>
      <c r="AJ392" s="181"/>
      <c r="AK392" s="181"/>
      <c r="AL392" s="181"/>
      <c r="AM392" s="181"/>
      <c r="AN392" s="181"/>
      <c r="AO392" s="181"/>
      <c r="AP392" s="181"/>
      <c r="AQ392" s="181"/>
      <c r="AR392" s="181"/>
      <c r="AS392" s="181"/>
      <c r="AT392" s="181"/>
      <c r="AU392" s="181"/>
      <c r="AV392" s="181"/>
      <c r="AW392" s="181"/>
      <c r="AX392" s="181"/>
      <c r="AY392" s="181"/>
      <c r="AZ392" s="181"/>
      <c r="BA392" s="181"/>
      <c r="BB392" s="181"/>
      <c r="BC392" s="181"/>
      <c r="BD392" s="181"/>
      <c r="BE392" s="181"/>
      <c r="BF392" s="181"/>
      <c r="BG392" s="181"/>
      <c r="BH392" s="181"/>
      <c r="BI392" s="181"/>
      <c r="BJ392" s="181"/>
      <c r="BK392" s="181"/>
      <c r="BL392" s="181"/>
      <c r="BM392" s="181"/>
      <c r="BN392" s="181"/>
      <c r="BO392" s="181"/>
      <c r="BP392" s="181"/>
      <c r="BQ392" s="181"/>
      <c r="BR392" s="181"/>
      <c r="BS392" s="181"/>
      <c r="BT392" s="181"/>
      <c r="BU392" s="181"/>
      <c r="BV392" s="181"/>
      <c r="BW392" s="181"/>
      <c r="BX392" s="181"/>
      <c r="BY392" s="181"/>
      <c r="BZ392" s="181"/>
      <c r="CA392" s="181"/>
      <c r="CB392" s="181"/>
      <c r="CC392" s="181"/>
      <c r="CD392" s="181"/>
      <c r="CE392" s="181"/>
      <c r="CF392" s="181"/>
      <c r="CG392" s="181"/>
      <c r="CH392" s="181"/>
      <c r="CI392" s="181"/>
      <c r="CJ392" s="181"/>
      <c r="CK392" s="181"/>
      <c r="CL392" s="181"/>
      <c r="CM392" s="181"/>
      <c r="CN392" s="181"/>
      <c r="CO392" s="181"/>
      <c r="CP392" s="181"/>
      <c r="CQ392" s="181"/>
      <c r="CR392" s="181"/>
      <c r="CS392" s="181"/>
      <c r="CT392" s="181"/>
      <c r="CU392" s="181"/>
      <c r="CV392" s="181"/>
      <c r="CW392" s="181"/>
      <c r="CX392" s="181"/>
      <c r="CY392" s="181"/>
      <c r="CZ392" s="181"/>
      <c r="DA392" s="181"/>
      <c r="DB392" s="181"/>
      <c r="DC392" s="181"/>
      <c r="DD392" s="181"/>
      <c r="DE392" s="181"/>
      <c r="DF392" s="181"/>
      <c r="DG392" s="181"/>
      <c r="DH392" s="181"/>
      <c r="DI392" s="181"/>
      <c r="DJ392" s="181"/>
      <c r="DK392" s="181"/>
      <c r="DL392" s="181"/>
      <c r="DM392" s="181"/>
      <c r="DN392" s="181"/>
      <c r="DO392" s="181"/>
      <c r="DP392" s="181"/>
      <c r="DQ392" s="181"/>
      <c r="DR392" s="181"/>
      <c r="DS392" s="181"/>
      <c r="DT392" s="181"/>
      <c r="DU392" s="181"/>
      <c r="DV392" s="181"/>
      <c r="DW392" s="181"/>
      <c r="DX392" s="181"/>
      <c r="DY392" s="181"/>
      <c r="DZ392" s="181"/>
      <c r="EA392" s="181"/>
      <c r="EB392" s="181"/>
      <c r="EC392" s="181"/>
      <c r="ED392" s="181"/>
      <c r="EE392" s="181"/>
      <c r="EF392" s="181"/>
      <c r="EG392" s="181"/>
      <c r="EH392" s="181"/>
      <c r="EI392" s="181"/>
      <c r="EJ392" s="181"/>
      <c r="EK392" s="181"/>
      <c r="EL392" s="181"/>
      <c r="EM392" s="181"/>
      <c r="EN392" s="181"/>
      <c r="EO392" s="181"/>
      <c r="EP392" s="181"/>
      <c r="EQ392" s="181"/>
      <c r="ER392" s="181"/>
      <c r="ES392" s="181"/>
      <c r="ET392" s="181"/>
      <c r="EU392" s="181"/>
      <c r="EV392" s="181"/>
      <c r="EW392" s="181"/>
      <c r="EX392" s="181"/>
      <c r="EY392" s="181"/>
      <c r="EZ392" s="181"/>
      <c r="FA392" s="181"/>
      <c r="FB392" s="181"/>
      <c r="FC392" s="181"/>
      <c r="FD392" s="181"/>
      <c r="FE392" s="181"/>
      <c r="FF392" s="181"/>
      <c r="FG392" s="181"/>
      <c r="FH392" s="181"/>
      <c r="FI392" s="181"/>
      <c r="FJ392" s="181"/>
      <c r="FK392" s="181"/>
      <c r="FL392" s="181"/>
      <c r="FM392" s="181"/>
      <c r="FN392" s="181"/>
      <c r="FO392" s="181"/>
      <c r="FP392" s="181"/>
      <c r="FQ392" s="181"/>
      <c r="FR392" s="181"/>
      <c r="FS392" s="181"/>
      <c r="FT392" s="181"/>
      <c r="FU392" s="181"/>
      <c r="FV392" s="181"/>
      <c r="FW392" s="181"/>
      <c r="FX392" s="181"/>
      <c r="FY392" s="181"/>
      <c r="FZ392" s="181"/>
      <c r="GA392" s="181"/>
      <c r="GB392" s="181"/>
      <c r="GC392" s="181"/>
      <c r="GD392" s="181"/>
      <c r="GE392" s="181"/>
      <c r="GF392" s="181"/>
      <c r="GG392" s="181"/>
      <c r="GH392" s="181"/>
      <c r="GI392" s="181"/>
      <c r="GJ392" s="181"/>
      <c r="GK392" s="181"/>
      <c r="GL392" s="181"/>
      <c r="GM392" s="181"/>
      <c r="GN392" s="181"/>
      <c r="GO392" s="181"/>
      <c r="GP392" s="181"/>
      <c r="GQ392" s="181"/>
      <c r="GR392" s="181"/>
      <c r="GS392" s="181"/>
      <c r="GT392" s="181"/>
      <c r="GU392" s="181"/>
      <c r="GV392" s="181"/>
      <c r="GW392" s="181"/>
      <c r="GX392" s="181"/>
      <c r="GY392" s="181"/>
      <c r="GZ392" s="181"/>
      <c r="HA392" s="181"/>
      <c r="HB392" s="181"/>
      <c r="HC392" s="181"/>
      <c r="HD392" s="181"/>
      <c r="HE392" s="181"/>
      <c r="HF392" s="181"/>
      <c r="HG392" s="181"/>
      <c r="HH392" s="181"/>
      <c r="HI392" s="181"/>
      <c r="HJ392" s="181"/>
      <c r="HK392" s="181"/>
      <c r="HL392" s="181"/>
      <c r="HM392" s="181"/>
      <c r="HN392" s="181"/>
      <c r="HO392" s="181"/>
      <c r="HP392" s="181"/>
      <c r="HQ392" s="181"/>
      <c r="HR392" s="181"/>
      <c r="HS392" s="181"/>
      <c r="HT392" s="181"/>
      <c r="HU392" s="181"/>
      <c r="HV392" s="181"/>
      <c r="HW392" s="181"/>
      <c r="HX392" s="181"/>
      <c r="HY392" s="181"/>
      <c r="HZ392" s="181"/>
      <c r="IA392" s="181"/>
      <c r="IB392" s="181"/>
      <c r="IC392" s="181"/>
      <c r="ID392" s="181"/>
      <c r="IE392" s="181"/>
      <c r="IF392" s="181"/>
      <c r="IG392" s="181"/>
      <c r="IH392" s="181"/>
      <c r="II392" s="181"/>
      <c r="IJ392" s="181"/>
      <c r="IK392" s="181"/>
      <c r="IL392" s="181"/>
      <c r="IM392" s="181"/>
      <c r="IN392" s="181"/>
      <c r="IO392" s="181"/>
      <c r="IP392" s="181"/>
      <c r="IQ392" s="181"/>
      <c r="IR392" s="181"/>
      <c r="IS392" s="181"/>
      <c r="IT392" s="181"/>
      <c r="IU392" s="181"/>
      <c r="IV392" s="181"/>
      <c r="IW392" s="181"/>
      <c r="IX392" s="181"/>
      <c r="IY392" s="181"/>
      <c r="IZ392" s="181"/>
      <c r="JA392" s="181"/>
      <c r="JB392" s="181"/>
      <c r="JC392" s="181"/>
      <c r="JD392" s="181"/>
      <c r="JE392" s="181"/>
      <c r="JF392" s="181"/>
      <c r="JG392" s="181"/>
      <c r="JH392" s="181"/>
      <c r="JI392" s="181"/>
      <c r="JJ392" s="181"/>
      <c r="JK392" s="181"/>
      <c r="JL392" s="181"/>
      <c r="JM392" s="181"/>
      <c r="JN392" s="181"/>
      <c r="JO392" s="181"/>
      <c r="JP392" s="181"/>
      <c r="JQ392" s="181"/>
      <c r="JR392" s="181"/>
      <c r="JS392" s="181"/>
      <c r="JT392" s="181"/>
      <c r="JU392" s="181"/>
      <c r="JV392" s="181"/>
      <c r="JW392" s="181"/>
      <c r="JX392" s="181"/>
      <c r="JY392" s="181"/>
      <c r="JZ392" s="181"/>
      <c r="KA392" s="181"/>
      <c r="KB392" s="181"/>
      <c r="KC392" s="181"/>
      <c r="KD392" s="181"/>
      <c r="KE392" s="181"/>
      <c r="KF392" s="181"/>
      <c r="KG392" s="181"/>
      <c r="KH392" s="181"/>
      <c r="KI392" s="181"/>
      <c r="KJ392" s="181"/>
      <c r="KK392" s="181"/>
      <c r="KL392" s="181"/>
      <c r="KM392" s="181"/>
      <c r="KN392" s="181"/>
      <c r="KO392" s="181"/>
      <c r="KP392" s="181"/>
      <c r="KQ392" s="181"/>
      <c r="KR392" s="181"/>
      <c r="KS392" s="181"/>
      <c r="KT392" s="181"/>
      <c r="KU392" s="181"/>
      <c r="KV392" s="181"/>
      <c r="KW392" s="181"/>
      <c r="KX392" s="181"/>
      <c r="KY392" s="181"/>
      <c r="KZ392" s="181"/>
      <c r="LA392" s="181"/>
      <c r="LB392" s="181"/>
      <c r="LC392" s="181"/>
      <c r="LD392" s="181"/>
      <c r="LE392" s="181"/>
      <c r="LF392" s="181"/>
      <c r="LG392" s="181"/>
      <c r="LH392" s="181"/>
      <c r="LI392" s="181"/>
      <c r="LJ392" s="181"/>
      <c r="LK392" s="181"/>
      <c r="LL392" s="181"/>
      <c r="LM392" s="181"/>
      <c r="LN392" s="181"/>
      <c r="LO392" s="181"/>
      <c r="LP392" s="181"/>
      <c r="LQ392" s="181"/>
      <c r="LR392" s="181"/>
      <c r="LS392" s="181"/>
      <c r="LT392" s="181"/>
      <c r="LU392" s="181"/>
      <c r="LV392" s="181"/>
      <c r="LW392" s="181"/>
      <c r="LX392" s="181"/>
      <c r="LY392" s="181"/>
      <c r="LZ392" s="181"/>
      <c r="MA392" s="181"/>
      <c r="MB392" s="181"/>
      <c r="MC392" s="181"/>
      <c r="MD392" s="181"/>
      <c r="ME392" s="181"/>
      <c r="MF392" s="181"/>
      <c r="MG392" s="181"/>
      <c r="MH392" s="181"/>
      <c r="MI392" s="181"/>
      <c r="MJ392" s="181"/>
      <c r="MK392" s="181"/>
      <c r="ML392" s="181"/>
      <c r="MM392" s="181"/>
      <c r="MN392" s="181"/>
      <c r="MO392" s="181"/>
      <c r="MP392" s="181"/>
      <c r="MQ392" s="181"/>
      <c r="MR392" s="181"/>
      <c r="MS392" s="181"/>
      <c r="MT392" s="181"/>
      <c r="MU392" s="181"/>
      <c r="MV392" s="181"/>
      <c r="MW392" s="181"/>
      <c r="MX392" s="181"/>
      <c r="MY392" s="181"/>
      <c r="MZ392" s="181"/>
      <c r="NA392" s="181"/>
      <c r="NB392" s="181"/>
      <c r="NC392" s="181"/>
      <c r="ND392" s="181"/>
      <c r="NE392" s="181"/>
      <c r="NF392" s="181"/>
      <c r="NG392" s="181"/>
      <c r="NH392" s="181"/>
      <c r="NI392" s="181"/>
      <c r="NJ392" s="181"/>
      <c r="NK392" s="181"/>
      <c r="NL392" s="181"/>
      <c r="NM392" s="181"/>
      <c r="NN392" s="181"/>
      <c r="NO392" s="181"/>
      <c r="NP392" s="181"/>
      <c r="NQ392" s="181"/>
      <c r="NR392" s="181"/>
      <c r="NS392" s="181"/>
      <c r="NT392" s="181"/>
      <c r="NU392" s="181"/>
      <c r="NV392" s="181"/>
      <c r="NW392" s="181"/>
      <c r="NX392" s="181"/>
      <c r="NY392" s="181"/>
      <c r="NZ392" s="181"/>
      <c r="OA392" s="181"/>
      <c r="OB392" s="181"/>
      <c r="OC392" s="181"/>
      <c r="OD392" s="181"/>
      <c r="OE392" s="181"/>
      <c r="OF392" s="181"/>
      <c r="OG392" s="181"/>
      <c r="OH392" s="181"/>
      <c r="OI392" s="181"/>
      <c r="OJ392" s="181"/>
      <c r="OK392" s="181"/>
      <c r="OL392" s="181"/>
      <c r="OM392" s="181"/>
      <c r="ON392" s="181"/>
      <c r="OO392" s="181"/>
      <c r="OP392" s="181"/>
      <c r="OQ392" s="181"/>
      <c r="OR392" s="181"/>
      <c r="OS392" s="181"/>
      <c r="OT392" s="181"/>
      <c r="OU392" s="181"/>
      <c r="OV392" s="181"/>
      <c r="OW392" s="181"/>
      <c r="OX392" s="181"/>
      <c r="OY392" s="181"/>
      <c r="OZ392" s="181"/>
      <c r="PA392" s="181"/>
      <c r="PB392" s="181"/>
      <c r="PC392" s="181"/>
      <c r="PD392" s="181"/>
      <c r="PE392" s="181"/>
      <c r="PF392" s="181"/>
      <c r="PG392" s="181"/>
      <c r="PH392" s="181"/>
      <c r="PI392" s="181"/>
      <c r="PJ392" s="181"/>
      <c r="PK392" s="181"/>
      <c r="PL392" s="181"/>
      <c r="PM392" s="181"/>
      <c r="PN392" s="181"/>
      <c r="PO392" s="181"/>
      <c r="PP392" s="181"/>
      <c r="PQ392" s="181"/>
      <c r="PR392" s="181"/>
      <c r="PS392" s="181"/>
      <c r="PT392" s="181"/>
      <c r="PU392" s="181"/>
      <c r="PV392" s="181"/>
      <c r="PW392" s="181"/>
      <c r="PX392" s="181"/>
      <c r="PY392" s="181"/>
      <c r="PZ392" s="181"/>
      <c r="QA392" s="181"/>
      <c r="QB392" s="181"/>
      <c r="QC392" s="181"/>
      <c r="QD392" s="181"/>
      <c r="QE392" s="181"/>
      <c r="QF392" s="181"/>
      <c r="QG392" s="181"/>
      <c r="QH392" s="181"/>
      <c r="QI392" s="181"/>
      <c r="QJ392" s="181"/>
      <c r="QK392" s="181"/>
      <c r="QL392" s="181"/>
      <c r="QM392" s="181"/>
      <c r="QN392" s="181"/>
      <c r="QO392" s="181"/>
      <c r="QP392" s="181"/>
      <c r="QQ392" s="181"/>
      <c r="QR392" s="181"/>
      <c r="QS392" s="181"/>
      <c r="QT392" s="181"/>
      <c r="QU392" s="181"/>
      <c r="QV392" s="181"/>
      <c r="QW392" s="181"/>
      <c r="QX392" s="181"/>
      <c r="QY392" s="181"/>
      <c r="QZ392" s="181"/>
      <c r="RA392" s="181"/>
      <c r="RB392" s="181"/>
      <c r="RC392" s="181"/>
      <c r="RD392" s="181"/>
      <c r="RE392" s="181"/>
      <c r="RF392" s="181"/>
      <c r="RG392" s="181"/>
      <c r="RH392" s="181"/>
      <c r="RI392" s="181"/>
      <c r="RJ392" s="181"/>
      <c r="RK392" s="181"/>
      <c r="RL392" s="181"/>
      <c r="RM392" s="181"/>
      <c r="RN392" s="181"/>
      <c r="RO392" s="181"/>
      <c r="RP392" s="181"/>
      <c r="RQ392" s="181"/>
      <c r="RR392" s="181"/>
      <c r="RS392" s="181"/>
      <c r="RT392" s="181"/>
      <c r="RU392" s="181"/>
      <c r="RV392" s="181"/>
      <c r="RW392" s="181"/>
      <c r="RX392" s="181"/>
      <c r="RY392" s="181"/>
      <c r="RZ392" s="181"/>
      <c r="SA392" s="181"/>
      <c r="SB392" s="181"/>
    </row>
    <row r="393" spans="1:496" ht="15" customHeight="1" x14ac:dyDescent="0.2">
      <c r="A393" t="s">
        <v>1923</v>
      </c>
      <c r="B393"/>
      <c r="C393"/>
      <c r="D393"/>
      <c r="E393" t="s">
        <v>420</v>
      </c>
    </row>
    <row r="394" spans="1:496" ht="15" customHeight="1" x14ac:dyDescent="0.2">
      <c r="A394" t="s">
        <v>1924</v>
      </c>
      <c r="B394"/>
      <c r="C394"/>
      <c r="D394"/>
      <c r="E394" t="s">
        <v>424</v>
      </c>
    </row>
    <row r="395" spans="1:496" ht="15" customHeight="1" x14ac:dyDescent="0.2">
      <c r="A395" t="s">
        <v>1925</v>
      </c>
      <c r="B395"/>
      <c r="C395"/>
      <c r="D395"/>
      <c r="E395" t="s">
        <v>421</v>
      </c>
    </row>
    <row r="396" spans="1:496" ht="15" customHeight="1" x14ac:dyDescent="0.2">
      <c r="A396" t="s">
        <v>1926</v>
      </c>
      <c r="B396"/>
      <c r="C396"/>
      <c r="D396"/>
      <c r="E396" t="s">
        <v>419</v>
      </c>
    </row>
    <row r="397" spans="1:496" ht="15" customHeight="1" x14ac:dyDescent="0.2">
      <c r="A397" t="s">
        <v>1927</v>
      </c>
      <c r="B397"/>
      <c r="C397"/>
      <c r="D397"/>
      <c r="E397" t="s">
        <v>422</v>
      </c>
    </row>
    <row r="398" spans="1:496" ht="15" customHeight="1" x14ac:dyDescent="0.2">
      <c r="A398" t="s">
        <v>1290</v>
      </c>
      <c r="B398"/>
      <c r="C398"/>
      <c r="D398"/>
      <c r="E398" t="s">
        <v>433</v>
      </c>
    </row>
    <row r="399" spans="1:496" ht="15" customHeight="1" x14ac:dyDescent="0.2">
      <c r="A399" t="s">
        <v>1928</v>
      </c>
      <c r="B399"/>
      <c r="C399"/>
      <c r="D399"/>
      <c r="E399" t="s">
        <v>416</v>
      </c>
    </row>
    <row r="400" spans="1:496" ht="15" customHeight="1" x14ac:dyDescent="0.2">
      <c r="A400" t="s">
        <v>1929</v>
      </c>
      <c r="B400"/>
      <c r="C400"/>
      <c r="D400"/>
      <c r="E400" t="s">
        <v>429</v>
      </c>
    </row>
    <row r="401" spans="1:496" ht="15" customHeight="1" x14ac:dyDescent="0.2">
      <c r="A401" t="s">
        <v>1930</v>
      </c>
      <c r="B401"/>
      <c r="C401"/>
      <c r="D401"/>
      <c r="E401" t="s">
        <v>417</v>
      </c>
    </row>
    <row r="402" spans="1:496" ht="15" customHeight="1" x14ac:dyDescent="0.2">
      <c r="A402" t="s">
        <v>1130</v>
      </c>
      <c r="B402"/>
      <c r="C402"/>
      <c r="D402"/>
      <c r="E402" t="s">
        <v>414</v>
      </c>
    </row>
    <row r="403" spans="1:496" ht="15" customHeight="1" x14ac:dyDescent="0.2">
      <c r="A403" t="s">
        <v>1563</v>
      </c>
      <c r="B403"/>
      <c r="C403"/>
      <c r="D403"/>
      <c r="E403" t="s">
        <v>413</v>
      </c>
    </row>
    <row r="404" spans="1:496" ht="15" customHeight="1" x14ac:dyDescent="0.2">
      <c r="A404" t="s">
        <v>1931</v>
      </c>
      <c r="B404"/>
      <c r="C404"/>
      <c r="D404"/>
      <c r="E404" t="s">
        <v>425</v>
      </c>
    </row>
    <row r="405" spans="1:496" s="183" customFormat="1" ht="15" customHeight="1" x14ac:dyDescent="0.2">
      <c r="A405" t="s">
        <v>1269</v>
      </c>
      <c r="B405"/>
      <c r="C405"/>
      <c r="D405"/>
      <c r="E405" t="s">
        <v>432</v>
      </c>
      <c r="F405" s="181"/>
      <c r="G405" s="181"/>
      <c r="H405" s="181"/>
      <c r="I405" s="181"/>
      <c r="J405" s="181"/>
      <c r="K405" s="181"/>
      <c r="L405" s="181"/>
      <c r="M405" s="181"/>
      <c r="N405" s="181"/>
      <c r="O405" s="181"/>
      <c r="P405" s="181"/>
      <c r="Q405" s="181"/>
      <c r="R405" s="181"/>
      <c r="S405" s="181"/>
      <c r="T405" s="181"/>
      <c r="U405" s="181"/>
      <c r="V405" s="181"/>
      <c r="W405" s="181"/>
      <c r="X405" s="181"/>
      <c r="Y405" s="181"/>
      <c r="Z405" s="181"/>
      <c r="AA405" s="181"/>
      <c r="AB405" s="181"/>
      <c r="AC405" s="181"/>
      <c r="AD405" s="181"/>
      <c r="AE405" s="181"/>
      <c r="AF405" s="181"/>
      <c r="AG405" s="181"/>
      <c r="AH405" s="181"/>
      <c r="AI405" s="181"/>
      <c r="AJ405" s="181"/>
      <c r="AK405" s="181"/>
      <c r="AL405" s="181"/>
      <c r="AM405" s="181"/>
      <c r="AN405" s="181"/>
      <c r="AO405" s="181"/>
      <c r="AP405" s="181"/>
      <c r="AQ405" s="181"/>
      <c r="AR405" s="181"/>
      <c r="AS405" s="181"/>
      <c r="AT405" s="181"/>
      <c r="AU405" s="181"/>
      <c r="AV405" s="181"/>
      <c r="AW405" s="181"/>
      <c r="AX405" s="181"/>
      <c r="AY405" s="181"/>
      <c r="AZ405" s="181"/>
      <c r="BA405" s="181"/>
      <c r="BB405" s="181"/>
      <c r="BC405" s="181"/>
      <c r="BD405" s="181"/>
      <c r="BE405" s="181"/>
      <c r="BF405" s="181"/>
      <c r="BG405" s="181"/>
      <c r="BH405" s="181"/>
      <c r="BI405" s="181"/>
      <c r="BJ405" s="181"/>
      <c r="BK405" s="181"/>
      <c r="BL405" s="181"/>
      <c r="BM405" s="181"/>
      <c r="BN405" s="181"/>
      <c r="BO405" s="181"/>
      <c r="BP405" s="181"/>
      <c r="BQ405" s="181"/>
      <c r="BR405" s="181"/>
      <c r="BS405" s="181"/>
      <c r="BT405" s="181"/>
      <c r="BU405" s="181"/>
      <c r="BV405" s="181"/>
      <c r="BW405" s="181"/>
      <c r="BX405" s="181"/>
      <c r="BY405" s="181"/>
      <c r="BZ405" s="181"/>
      <c r="CA405" s="181"/>
      <c r="CB405" s="181"/>
      <c r="CC405" s="181"/>
      <c r="CD405" s="181"/>
      <c r="CE405" s="181"/>
      <c r="CF405" s="181"/>
      <c r="CG405" s="181"/>
      <c r="CH405" s="181"/>
      <c r="CI405" s="181"/>
      <c r="CJ405" s="181"/>
      <c r="CK405" s="181"/>
      <c r="CL405" s="181"/>
      <c r="CM405" s="181"/>
      <c r="CN405" s="181"/>
      <c r="CO405" s="181"/>
      <c r="CP405" s="181"/>
      <c r="CQ405" s="181"/>
      <c r="CR405" s="181"/>
      <c r="CS405" s="181"/>
      <c r="CT405" s="181"/>
      <c r="CU405" s="181"/>
      <c r="CV405" s="181"/>
      <c r="CW405" s="181"/>
      <c r="CX405" s="181"/>
      <c r="CY405" s="181"/>
      <c r="CZ405" s="181"/>
      <c r="DA405" s="181"/>
      <c r="DB405" s="181"/>
      <c r="DC405" s="181"/>
      <c r="DD405" s="181"/>
      <c r="DE405" s="181"/>
      <c r="DF405" s="181"/>
      <c r="DG405" s="181"/>
      <c r="DH405" s="181"/>
      <c r="DI405" s="181"/>
      <c r="DJ405" s="181"/>
      <c r="DK405" s="181"/>
      <c r="DL405" s="181"/>
      <c r="DM405" s="181"/>
      <c r="DN405" s="181"/>
      <c r="DO405" s="181"/>
      <c r="DP405" s="181"/>
      <c r="DQ405" s="181"/>
      <c r="DR405" s="181"/>
      <c r="DS405" s="181"/>
      <c r="DT405" s="181"/>
      <c r="DU405" s="181"/>
      <c r="DV405" s="181"/>
      <c r="DW405" s="181"/>
      <c r="DX405" s="181"/>
      <c r="DY405" s="181"/>
      <c r="DZ405" s="181"/>
      <c r="EA405" s="181"/>
      <c r="EB405" s="181"/>
      <c r="EC405" s="181"/>
      <c r="ED405" s="181"/>
      <c r="EE405" s="181"/>
      <c r="EF405" s="181"/>
      <c r="EG405" s="181"/>
      <c r="EH405" s="181"/>
      <c r="EI405" s="181"/>
      <c r="EJ405" s="181"/>
      <c r="EK405" s="181"/>
      <c r="EL405" s="181"/>
      <c r="EM405" s="181"/>
      <c r="EN405" s="181"/>
      <c r="EO405" s="181"/>
      <c r="EP405" s="181"/>
      <c r="EQ405" s="181"/>
      <c r="ER405" s="181"/>
      <c r="ES405" s="181"/>
      <c r="ET405" s="181"/>
      <c r="EU405" s="181"/>
      <c r="EV405" s="181"/>
      <c r="EW405" s="181"/>
      <c r="EX405" s="181"/>
      <c r="EY405" s="181"/>
      <c r="EZ405" s="181"/>
      <c r="FA405" s="181"/>
      <c r="FB405" s="181"/>
      <c r="FC405" s="181"/>
      <c r="FD405" s="181"/>
      <c r="FE405" s="181"/>
      <c r="FF405" s="181"/>
      <c r="FG405" s="181"/>
      <c r="FH405" s="181"/>
      <c r="FI405" s="181"/>
      <c r="FJ405" s="181"/>
      <c r="FK405" s="181"/>
      <c r="FL405" s="181"/>
      <c r="FM405" s="181"/>
      <c r="FN405" s="181"/>
      <c r="FO405" s="181"/>
      <c r="FP405" s="181"/>
      <c r="FQ405" s="181"/>
      <c r="FR405" s="181"/>
      <c r="FS405" s="181"/>
      <c r="FT405" s="181"/>
      <c r="FU405" s="181"/>
      <c r="FV405" s="181"/>
      <c r="FW405" s="181"/>
      <c r="FX405" s="181"/>
      <c r="FY405" s="181"/>
      <c r="FZ405" s="181"/>
      <c r="GA405" s="181"/>
      <c r="GB405" s="181"/>
      <c r="GC405" s="181"/>
      <c r="GD405" s="181"/>
      <c r="GE405" s="181"/>
      <c r="GF405" s="181"/>
      <c r="GG405" s="181"/>
      <c r="GH405" s="181"/>
      <c r="GI405" s="181"/>
      <c r="GJ405" s="181"/>
      <c r="GK405" s="181"/>
      <c r="GL405" s="181"/>
      <c r="GM405" s="181"/>
      <c r="GN405" s="181"/>
      <c r="GO405" s="181"/>
      <c r="GP405" s="181"/>
      <c r="GQ405" s="181"/>
      <c r="GR405" s="181"/>
      <c r="GS405" s="181"/>
      <c r="GT405" s="181"/>
      <c r="GU405" s="181"/>
      <c r="GV405" s="181"/>
      <c r="GW405" s="181"/>
      <c r="GX405" s="181"/>
      <c r="GY405" s="181"/>
      <c r="GZ405" s="181"/>
      <c r="HA405" s="181"/>
      <c r="HB405" s="181"/>
      <c r="HC405" s="181"/>
      <c r="HD405" s="181"/>
      <c r="HE405" s="181"/>
      <c r="HF405" s="181"/>
      <c r="HG405" s="181"/>
      <c r="HH405" s="181"/>
      <c r="HI405" s="181"/>
      <c r="HJ405" s="181"/>
      <c r="HK405" s="181"/>
      <c r="HL405" s="181"/>
      <c r="HM405" s="181"/>
      <c r="HN405" s="181"/>
      <c r="HO405" s="181"/>
      <c r="HP405" s="181"/>
      <c r="HQ405" s="181"/>
      <c r="HR405" s="181"/>
      <c r="HS405" s="181"/>
      <c r="HT405" s="181"/>
      <c r="HU405" s="181"/>
      <c r="HV405" s="181"/>
      <c r="HW405" s="181"/>
      <c r="HX405" s="181"/>
      <c r="HY405" s="181"/>
      <c r="HZ405" s="181"/>
      <c r="IA405" s="181"/>
      <c r="IB405" s="181"/>
      <c r="IC405" s="181"/>
      <c r="ID405" s="181"/>
      <c r="IE405" s="181"/>
      <c r="IF405" s="181"/>
      <c r="IG405" s="181"/>
      <c r="IH405" s="181"/>
      <c r="II405" s="181"/>
      <c r="IJ405" s="181"/>
      <c r="IK405" s="181"/>
      <c r="IL405" s="181"/>
      <c r="IM405" s="181"/>
      <c r="IN405" s="181"/>
      <c r="IO405" s="181"/>
      <c r="IP405" s="181"/>
      <c r="IQ405" s="181"/>
      <c r="IR405" s="181"/>
      <c r="IS405" s="181"/>
      <c r="IT405" s="181"/>
      <c r="IU405" s="181"/>
      <c r="IV405" s="181"/>
      <c r="IW405" s="181"/>
      <c r="IX405" s="181"/>
      <c r="IY405" s="181"/>
      <c r="IZ405" s="181"/>
      <c r="JA405" s="181"/>
      <c r="JB405" s="181"/>
      <c r="JC405" s="181"/>
      <c r="JD405" s="181"/>
      <c r="JE405" s="181"/>
      <c r="JF405" s="181"/>
      <c r="JG405" s="181"/>
      <c r="JH405" s="181"/>
      <c r="JI405" s="181"/>
      <c r="JJ405" s="181"/>
      <c r="JK405" s="181"/>
      <c r="JL405" s="181"/>
      <c r="JM405" s="181"/>
      <c r="JN405" s="181"/>
      <c r="JO405" s="181"/>
      <c r="JP405" s="181"/>
      <c r="JQ405" s="181"/>
      <c r="JR405" s="181"/>
      <c r="JS405" s="181"/>
      <c r="JT405" s="181"/>
      <c r="JU405" s="181"/>
      <c r="JV405" s="181"/>
      <c r="JW405" s="181"/>
      <c r="JX405" s="181"/>
      <c r="JY405" s="181"/>
      <c r="JZ405" s="181"/>
      <c r="KA405" s="181"/>
      <c r="KB405" s="181"/>
      <c r="KC405" s="181"/>
      <c r="KD405" s="181"/>
      <c r="KE405" s="181"/>
      <c r="KF405" s="181"/>
      <c r="KG405" s="181"/>
      <c r="KH405" s="181"/>
      <c r="KI405" s="181"/>
      <c r="KJ405" s="181"/>
      <c r="KK405" s="181"/>
      <c r="KL405" s="181"/>
      <c r="KM405" s="181"/>
      <c r="KN405" s="181"/>
      <c r="KO405" s="181"/>
      <c r="KP405" s="181"/>
      <c r="KQ405" s="181"/>
      <c r="KR405" s="181"/>
      <c r="KS405" s="181"/>
      <c r="KT405" s="181"/>
      <c r="KU405" s="181"/>
      <c r="KV405" s="181"/>
      <c r="KW405" s="181"/>
      <c r="KX405" s="181"/>
      <c r="KY405" s="181"/>
      <c r="KZ405" s="181"/>
      <c r="LA405" s="181"/>
      <c r="LB405" s="181"/>
      <c r="LC405" s="181"/>
      <c r="LD405" s="181"/>
      <c r="LE405" s="181"/>
      <c r="LF405" s="181"/>
      <c r="LG405" s="181"/>
      <c r="LH405" s="181"/>
      <c r="LI405" s="181"/>
      <c r="LJ405" s="181"/>
      <c r="LK405" s="181"/>
      <c r="LL405" s="181"/>
      <c r="LM405" s="181"/>
      <c r="LN405" s="181"/>
      <c r="LO405" s="181"/>
      <c r="LP405" s="181"/>
      <c r="LQ405" s="181"/>
      <c r="LR405" s="181"/>
      <c r="LS405" s="181"/>
      <c r="LT405" s="181"/>
      <c r="LU405" s="181"/>
      <c r="LV405" s="181"/>
      <c r="LW405" s="181"/>
      <c r="LX405" s="181"/>
      <c r="LY405" s="181"/>
      <c r="LZ405" s="181"/>
      <c r="MA405" s="181"/>
      <c r="MB405" s="181"/>
      <c r="MC405" s="181"/>
      <c r="MD405" s="181"/>
      <c r="ME405" s="181"/>
      <c r="MF405" s="181"/>
      <c r="MG405" s="181"/>
      <c r="MH405" s="181"/>
      <c r="MI405" s="181"/>
      <c r="MJ405" s="181"/>
      <c r="MK405" s="181"/>
      <c r="ML405" s="181"/>
      <c r="MM405" s="181"/>
      <c r="MN405" s="181"/>
      <c r="MO405" s="181"/>
      <c r="MP405" s="181"/>
      <c r="MQ405" s="181"/>
      <c r="MR405" s="181"/>
      <c r="MS405" s="181"/>
      <c r="MT405" s="181"/>
      <c r="MU405" s="181"/>
      <c r="MV405" s="181"/>
      <c r="MW405" s="181"/>
      <c r="MX405" s="181"/>
      <c r="MY405" s="181"/>
      <c r="MZ405" s="181"/>
      <c r="NA405" s="181"/>
      <c r="NB405" s="181"/>
      <c r="NC405" s="181"/>
      <c r="ND405" s="181"/>
      <c r="NE405" s="181"/>
      <c r="NF405" s="181"/>
      <c r="NG405" s="181"/>
      <c r="NH405" s="181"/>
      <c r="NI405" s="181"/>
      <c r="NJ405" s="181"/>
      <c r="NK405" s="181"/>
      <c r="NL405" s="181"/>
      <c r="NM405" s="181"/>
      <c r="NN405" s="181"/>
      <c r="NO405" s="181"/>
      <c r="NP405" s="181"/>
      <c r="NQ405" s="181"/>
      <c r="NR405" s="181"/>
      <c r="NS405" s="181"/>
      <c r="NT405" s="181"/>
      <c r="NU405" s="181"/>
      <c r="NV405" s="181"/>
      <c r="NW405" s="181"/>
      <c r="NX405" s="181"/>
      <c r="NY405" s="181"/>
      <c r="NZ405" s="181"/>
      <c r="OA405" s="181"/>
      <c r="OB405" s="181"/>
      <c r="OC405" s="181"/>
      <c r="OD405" s="181"/>
      <c r="OE405" s="181"/>
      <c r="OF405" s="181"/>
      <c r="OG405" s="181"/>
      <c r="OH405" s="181"/>
      <c r="OI405" s="181"/>
      <c r="OJ405" s="181"/>
      <c r="OK405" s="181"/>
      <c r="OL405" s="181"/>
      <c r="OM405" s="181"/>
      <c r="ON405" s="181"/>
      <c r="OO405" s="181"/>
      <c r="OP405" s="181"/>
      <c r="OQ405" s="181"/>
      <c r="OR405" s="181"/>
      <c r="OS405" s="181"/>
      <c r="OT405" s="181"/>
      <c r="OU405" s="181"/>
      <c r="OV405" s="181"/>
      <c r="OW405" s="181"/>
      <c r="OX405" s="181"/>
      <c r="OY405" s="181"/>
      <c r="OZ405" s="181"/>
      <c r="PA405" s="181"/>
      <c r="PB405" s="181"/>
      <c r="PC405" s="181"/>
      <c r="PD405" s="181"/>
      <c r="PE405" s="181"/>
      <c r="PF405" s="181"/>
      <c r="PG405" s="181"/>
      <c r="PH405" s="181"/>
      <c r="PI405" s="181"/>
      <c r="PJ405" s="181"/>
      <c r="PK405" s="181"/>
      <c r="PL405" s="181"/>
      <c r="PM405" s="181"/>
      <c r="PN405" s="181"/>
      <c r="PO405" s="181"/>
      <c r="PP405" s="181"/>
      <c r="PQ405" s="181"/>
      <c r="PR405" s="181"/>
      <c r="PS405" s="181"/>
      <c r="PT405" s="181"/>
      <c r="PU405" s="181"/>
      <c r="PV405" s="181"/>
      <c r="PW405" s="181"/>
      <c r="PX405" s="181"/>
      <c r="PY405" s="181"/>
      <c r="PZ405" s="181"/>
      <c r="QA405" s="181"/>
      <c r="QB405" s="181"/>
      <c r="QC405" s="181"/>
      <c r="QD405" s="181"/>
      <c r="QE405" s="181"/>
      <c r="QF405" s="181"/>
      <c r="QG405" s="181"/>
      <c r="QH405" s="181"/>
      <c r="QI405" s="181"/>
      <c r="QJ405" s="181"/>
      <c r="QK405" s="181"/>
      <c r="QL405" s="181"/>
      <c r="QM405" s="181"/>
      <c r="QN405" s="181"/>
      <c r="QO405" s="181"/>
      <c r="QP405" s="181"/>
      <c r="QQ405" s="181"/>
      <c r="QR405" s="181"/>
      <c r="QS405" s="181"/>
      <c r="QT405" s="181"/>
      <c r="QU405" s="181"/>
      <c r="QV405" s="181"/>
      <c r="QW405" s="181"/>
      <c r="QX405" s="181"/>
      <c r="QY405" s="181"/>
      <c r="QZ405" s="181"/>
      <c r="RA405" s="181"/>
      <c r="RB405" s="181"/>
      <c r="RC405" s="181"/>
      <c r="RD405" s="181"/>
      <c r="RE405" s="181"/>
      <c r="RF405" s="181"/>
      <c r="RG405" s="181"/>
      <c r="RH405" s="181"/>
      <c r="RI405" s="181"/>
      <c r="RJ405" s="181"/>
      <c r="RK405" s="181"/>
      <c r="RL405" s="181"/>
      <c r="RM405" s="181"/>
      <c r="RN405" s="181"/>
      <c r="RO405" s="181"/>
      <c r="RP405" s="181"/>
      <c r="RQ405" s="181"/>
      <c r="RR405" s="181"/>
      <c r="RS405" s="181"/>
      <c r="RT405" s="181"/>
      <c r="RU405" s="181"/>
      <c r="RV405" s="181"/>
      <c r="RW405" s="181"/>
      <c r="RX405" s="181"/>
      <c r="RY405" s="181"/>
      <c r="RZ405" s="181"/>
      <c r="SA405" s="181"/>
      <c r="SB405" s="181"/>
    </row>
    <row r="406" spans="1:496" ht="15" customHeight="1" x14ac:dyDescent="0.2">
      <c r="A406" t="s">
        <v>1568</v>
      </c>
      <c r="B406"/>
      <c r="C406"/>
      <c r="D406"/>
      <c r="E406" t="s">
        <v>415</v>
      </c>
    </row>
    <row r="407" spans="1:496" ht="15" customHeight="1" x14ac:dyDescent="0.2">
      <c r="A407" t="s">
        <v>1471</v>
      </c>
      <c r="B407"/>
      <c r="C407"/>
      <c r="D407"/>
      <c r="E407" t="s">
        <v>428</v>
      </c>
    </row>
    <row r="408" spans="1:496" ht="15" customHeight="1" x14ac:dyDescent="0.2">
      <c r="A408" t="s">
        <v>1932</v>
      </c>
      <c r="B408"/>
      <c r="C408"/>
      <c r="D408"/>
      <c r="E408" t="s">
        <v>426</v>
      </c>
    </row>
    <row r="409" spans="1:496" ht="15" customHeight="1" x14ac:dyDescent="0.2">
      <c r="A409" t="s">
        <v>1933</v>
      </c>
      <c r="B409"/>
      <c r="C409"/>
      <c r="D409"/>
      <c r="E409" t="s">
        <v>430</v>
      </c>
    </row>
    <row r="410" spans="1:496" ht="15" customHeight="1" x14ac:dyDescent="0.2">
      <c r="A410" t="s">
        <v>1934</v>
      </c>
      <c r="B410"/>
      <c r="C410"/>
      <c r="D410"/>
      <c r="E410" t="s">
        <v>418</v>
      </c>
    </row>
    <row r="411" spans="1:496" ht="15" customHeight="1" x14ac:dyDescent="0.2">
      <c r="A411" t="s">
        <v>1935</v>
      </c>
      <c r="B411"/>
      <c r="C411"/>
      <c r="D411"/>
      <c r="E411" t="s">
        <v>284</v>
      </c>
    </row>
    <row r="412" spans="1:496" s="183" customFormat="1" ht="15" customHeight="1" x14ac:dyDescent="0.2">
      <c r="A412" t="s">
        <v>1936</v>
      </c>
      <c r="B412"/>
      <c r="C412"/>
      <c r="D412"/>
      <c r="E412" t="s">
        <v>286</v>
      </c>
      <c r="F412" s="181"/>
      <c r="G412" s="181"/>
      <c r="H412" s="181"/>
      <c r="I412" s="181"/>
      <c r="J412" s="181"/>
      <c r="K412" s="181"/>
      <c r="L412" s="181"/>
      <c r="M412" s="181"/>
      <c r="N412" s="181"/>
      <c r="O412" s="181"/>
      <c r="P412" s="181"/>
      <c r="Q412" s="181"/>
      <c r="R412" s="181"/>
      <c r="S412" s="181"/>
      <c r="T412" s="181"/>
      <c r="U412" s="181"/>
      <c r="V412" s="181"/>
      <c r="W412" s="181"/>
      <c r="X412" s="181"/>
      <c r="Y412" s="181"/>
      <c r="Z412" s="181"/>
      <c r="AA412" s="181"/>
      <c r="AB412" s="181"/>
      <c r="AC412" s="181"/>
      <c r="AD412" s="181"/>
      <c r="AE412" s="181"/>
      <c r="AF412" s="181"/>
      <c r="AG412" s="181"/>
      <c r="AH412" s="181"/>
      <c r="AI412" s="181"/>
      <c r="AJ412" s="181"/>
      <c r="AK412" s="181"/>
      <c r="AL412" s="181"/>
      <c r="AM412" s="181"/>
      <c r="AN412" s="181"/>
      <c r="AO412" s="181"/>
      <c r="AP412" s="181"/>
      <c r="AQ412" s="181"/>
      <c r="AR412" s="181"/>
      <c r="AS412" s="181"/>
      <c r="AT412" s="181"/>
      <c r="AU412" s="181"/>
      <c r="AV412" s="181"/>
      <c r="AW412" s="181"/>
      <c r="AX412" s="181"/>
      <c r="AY412" s="181"/>
      <c r="AZ412" s="181"/>
      <c r="BA412" s="181"/>
      <c r="BB412" s="181"/>
      <c r="BC412" s="181"/>
      <c r="BD412" s="181"/>
      <c r="BE412" s="181"/>
      <c r="BF412" s="181"/>
      <c r="BG412" s="181"/>
      <c r="BH412" s="181"/>
      <c r="BI412" s="181"/>
      <c r="BJ412" s="181"/>
      <c r="BK412" s="181"/>
      <c r="BL412" s="181"/>
      <c r="BM412" s="181"/>
      <c r="BN412" s="181"/>
      <c r="BO412" s="181"/>
      <c r="BP412" s="181"/>
      <c r="BQ412" s="181"/>
      <c r="BR412" s="181"/>
      <c r="BS412" s="181"/>
      <c r="BT412" s="181"/>
      <c r="BU412" s="181"/>
      <c r="BV412" s="181"/>
      <c r="BW412" s="181"/>
      <c r="BX412" s="181"/>
      <c r="BY412" s="181"/>
      <c r="BZ412" s="181"/>
      <c r="CA412" s="181"/>
      <c r="CB412" s="181"/>
      <c r="CC412" s="181"/>
      <c r="CD412" s="181"/>
      <c r="CE412" s="181"/>
      <c r="CF412" s="181"/>
      <c r="CG412" s="181"/>
      <c r="CH412" s="181"/>
      <c r="CI412" s="181"/>
      <c r="CJ412" s="181"/>
      <c r="CK412" s="181"/>
      <c r="CL412" s="181"/>
      <c r="CM412" s="181"/>
      <c r="CN412" s="181"/>
      <c r="CO412" s="181"/>
      <c r="CP412" s="181"/>
      <c r="CQ412" s="181"/>
      <c r="CR412" s="181"/>
      <c r="CS412" s="181"/>
      <c r="CT412" s="181"/>
      <c r="CU412" s="181"/>
      <c r="CV412" s="181"/>
      <c r="CW412" s="181"/>
      <c r="CX412" s="181"/>
      <c r="CY412" s="181"/>
      <c r="CZ412" s="181"/>
      <c r="DA412" s="181"/>
      <c r="DB412" s="181"/>
      <c r="DC412" s="181"/>
      <c r="DD412" s="181"/>
      <c r="DE412" s="181"/>
      <c r="DF412" s="181"/>
      <c r="DG412" s="181"/>
      <c r="DH412" s="181"/>
      <c r="DI412" s="181"/>
      <c r="DJ412" s="181"/>
      <c r="DK412" s="181"/>
      <c r="DL412" s="181"/>
      <c r="DM412" s="181"/>
      <c r="DN412" s="181"/>
      <c r="DO412" s="181"/>
      <c r="DP412" s="181"/>
      <c r="DQ412" s="181"/>
      <c r="DR412" s="181"/>
      <c r="DS412" s="181"/>
      <c r="DT412" s="181"/>
      <c r="DU412" s="181"/>
      <c r="DV412" s="181"/>
      <c r="DW412" s="181"/>
      <c r="DX412" s="181"/>
      <c r="DY412" s="181"/>
      <c r="DZ412" s="181"/>
      <c r="EA412" s="181"/>
      <c r="EB412" s="181"/>
      <c r="EC412" s="181"/>
      <c r="ED412" s="181"/>
      <c r="EE412" s="181"/>
      <c r="EF412" s="181"/>
      <c r="EG412" s="181"/>
      <c r="EH412" s="181"/>
      <c r="EI412" s="181"/>
      <c r="EJ412" s="181"/>
      <c r="EK412" s="181"/>
      <c r="EL412" s="181"/>
      <c r="EM412" s="181"/>
      <c r="EN412" s="181"/>
      <c r="EO412" s="181"/>
      <c r="EP412" s="181"/>
      <c r="EQ412" s="181"/>
      <c r="ER412" s="181"/>
      <c r="ES412" s="181"/>
      <c r="ET412" s="181"/>
      <c r="EU412" s="181"/>
      <c r="EV412" s="181"/>
      <c r="EW412" s="181"/>
      <c r="EX412" s="181"/>
      <c r="EY412" s="181"/>
      <c r="EZ412" s="181"/>
      <c r="FA412" s="181"/>
      <c r="FB412" s="181"/>
      <c r="FC412" s="181"/>
      <c r="FD412" s="181"/>
      <c r="FE412" s="181"/>
      <c r="FF412" s="181"/>
      <c r="FG412" s="181"/>
      <c r="FH412" s="181"/>
      <c r="FI412" s="181"/>
      <c r="FJ412" s="181"/>
      <c r="FK412" s="181"/>
      <c r="FL412" s="181"/>
      <c r="FM412" s="181"/>
      <c r="FN412" s="181"/>
      <c r="FO412" s="181"/>
      <c r="FP412" s="181"/>
      <c r="FQ412" s="181"/>
      <c r="FR412" s="181"/>
      <c r="FS412" s="181"/>
      <c r="FT412" s="181"/>
      <c r="FU412" s="181"/>
      <c r="FV412" s="181"/>
      <c r="FW412" s="181"/>
      <c r="FX412" s="181"/>
      <c r="FY412" s="181"/>
      <c r="FZ412" s="181"/>
      <c r="GA412" s="181"/>
      <c r="GB412" s="181"/>
      <c r="GC412" s="181"/>
      <c r="GD412" s="181"/>
      <c r="GE412" s="181"/>
      <c r="GF412" s="181"/>
      <c r="GG412" s="181"/>
      <c r="GH412" s="181"/>
      <c r="GI412" s="181"/>
      <c r="GJ412" s="181"/>
      <c r="GK412" s="181"/>
      <c r="GL412" s="181"/>
      <c r="GM412" s="181"/>
      <c r="GN412" s="181"/>
      <c r="GO412" s="181"/>
      <c r="GP412" s="181"/>
      <c r="GQ412" s="181"/>
      <c r="GR412" s="181"/>
      <c r="GS412" s="181"/>
      <c r="GT412" s="181"/>
      <c r="GU412" s="181"/>
      <c r="GV412" s="181"/>
      <c r="GW412" s="181"/>
      <c r="GX412" s="181"/>
      <c r="GY412" s="181"/>
      <c r="GZ412" s="181"/>
      <c r="HA412" s="181"/>
      <c r="HB412" s="181"/>
      <c r="HC412" s="181"/>
      <c r="HD412" s="181"/>
      <c r="HE412" s="181"/>
      <c r="HF412" s="181"/>
      <c r="HG412" s="181"/>
      <c r="HH412" s="181"/>
      <c r="HI412" s="181"/>
      <c r="HJ412" s="181"/>
      <c r="HK412" s="181"/>
      <c r="HL412" s="181"/>
      <c r="HM412" s="181"/>
      <c r="HN412" s="181"/>
      <c r="HO412" s="181"/>
      <c r="HP412" s="181"/>
      <c r="HQ412" s="181"/>
      <c r="HR412" s="181"/>
      <c r="HS412" s="181"/>
      <c r="HT412" s="181"/>
      <c r="HU412" s="181"/>
      <c r="HV412" s="181"/>
      <c r="HW412" s="181"/>
      <c r="HX412" s="181"/>
      <c r="HY412" s="181"/>
      <c r="HZ412" s="181"/>
      <c r="IA412" s="181"/>
      <c r="IB412" s="181"/>
      <c r="IC412" s="181"/>
      <c r="ID412" s="181"/>
      <c r="IE412" s="181"/>
      <c r="IF412" s="181"/>
      <c r="IG412" s="181"/>
      <c r="IH412" s="181"/>
      <c r="II412" s="181"/>
      <c r="IJ412" s="181"/>
      <c r="IK412" s="181"/>
      <c r="IL412" s="181"/>
      <c r="IM412" s="181"/>
      <c r="IN412" s="181"/>
      <c r="IO412" s="181"/>
      <c r="IP412" s="181"/>
      <c r="IQ412" s="181"/>
      <c r="IR412" s="181"/>
      <c r="IS412" s="181"/>
      <c r="IT412" s="181"/>
      <c r="IU412" s="181"/>
      <c r="IV412" s="181"/>
      <c r="IW412" s="181"/>
      <c r="IX412" s="181"/>
      <c r="IY412" s="181"/>
      <c r="IZ412" s="181"/>
      <c r="JA412" s="181"/>
      <c r="JB412" s="181"/>
      <c r="JC412" s="181"/>
      <c r="JD412" s="181"/>
      <c r="JE412" s="181"/>
      <c r="JF412" s="181"/>
      <c r="JG412" s="181"/>
      <c r="JH412" s="181"/>
      <c r="JI412" s="181"/>
      <c r="JJ412" s="181"/>
      <c r="JK412" s="181"/>
      <c r="JL412" s="181"/>
      <c r="JM412" s="181"/>
      <c r="JN412" s="181"/>
      <c r="JO412" s="181"/>
      <c r="JP412" s="181"/>
      <c r="JQ412" s="181"/>
      <c r="JR412" s="181"/>
      <c r="JS412" s="181"/>
      <c r="JT412" s="181"/>
      <c r="JU412" s="181"/>
      <c r="JV412" s="181"/>
      <c r="JW412" s="181"/>
      <c r="JX412" s="181"/>
      <c r="JY412" s="181"/>
      <c r="JZ412" s="181"/>
      <c r="KA412" s="181"/>
      <c r="KB412" s="181"/>
      <c r="KC412" s="181"/>
      <c r="KD412" s="181"/>
      <c r="KE412" s="181"/>
      <c r="KF412" s="181"/>
      <c r="KG412" s="181"/>
      <c r="KH412" s="181"/>
      <c r="KI412" s="181"/>
      <c r="KJ412" s="181"/>
      <c r="KK412" s="181"/>
      <c r="KL412" s="181"/>
      <c r="KM412" s="181"/>
      <c r="KN412" s="181"/>
      <c r="KO412" s="181"/>
      <c r="KP412" s="181"/>
      <c r="KQ412" s="181"/>
      <c r="KR412" s="181"/>
      <c r="KS412" s="181"/>
      <c r="KT412" s="181"/>
      <c r="KU412" s="181"/>
      <c r="KV412" s="181"/>
      <c r="KW412" s="181"/>
      <c r="KX412" s="181"/>
      <c r="KY412" s="181"/>
      <c r="KZ412" s="181"/>
      <c r="LA412" s="181"/>
      <c r="LB412" s="181"/>
      <c r="LC412" s="181"/>
      <c r="LD412" s="181"/>
      <c r="LE412" s="181"/>
      <c r="LF412" s="181"/>
      <c r="LG412" s="181"/>
      <c r="LH412" s="181"/>
      <c r="LI412" s="181"/>
      <c r="LJ412" s="181"/>
      <c r="LK412" s="181"/>
      <c r="LL412" s="181"/>
      <c r="LM412" s="181"/>
      <c r="LN412" s="181"/>
      <c r="LO412" s="181"/>
      <c r="LP412" s="181"/>
      <c r="LQ412" s="181"/>
      <c r="LR412" s="181"/>
      <c r="LS412" s="181"/>
      <c r="LT412" s="181"/>
      <c r="LU412" s="181"/>
      <c r="LV412" s="181"/>
      <c r="LW412" s="181"/>
      <c r="LX412" s="181"/>
      <c r="LY412" s="181"/>
      <c r="LZ412" s="181"/>
      <c r="MA412" s="181"/>
      <c r="MB412" s="181"/>
      <c r="MC412" s="181"/>
      <c r="MD412" s="181"/>
      <c r="ME412" s="181"/>
      <c r="MF412" s="181"/>
      <c r="MG412" s="181"/>
      <c r="MH412" s="181"/>
      <c r="MI412" s="181"/>
      <c r="MJ412" s="181"/>
      <c r="MK412" s="181"/>
      <c r="ML412" s="181"/>
      <c r="MM412" s="181"/>
      <c r="MN412" s="181"/>
      <c r="MO412" s="181"/>
      <c r="MP412" s="181"/>
      <c r="MQ412" s="181"/>
      <c r="MR412" s="181"/>
      <c r="MS412" s="181"/>
      <c r="MT412" s="181"/>
      <c r="MU412" s="181"/>
      <c r="MV412" s="181"/>
      <c r="MW412" s="181"/>
      <c r="MX412" s="181"/>
      <c r="MY412" s="181"/>
      <c r="MZ412" s="181"/>
      <c r="NA412" s="181"/>
      <c r="NB412" s="181"/>
      <c r="NC412" s="181"/>
      <c r="ND412" s="181"/>
      <c r="NE412" s="181"/>
      <c r="NF412" s="181"/>
      <c r="NG412" s="181"/>
      <c r="NH412" s="181"/>
      <c r="NI412" s="181"/>
      <c r="NJ412" s="181"/>
      <c r="NK412" s="181"/>
      <c r="NL412" s="181"/>
      <c r="NM412" s="181"/>
      <c r="NN412" s="181"/>
      <c r="NO412" s="181"/>
      <c r="NP412" s="181"/>
      <c r="NQ412" s="181"/>
      <c r="NR412" s="181"/>
      <c r="NS412" s="181"/>
      <c r="NT412" s="181"/>
      <c r="NU412" s="181"/>
      <c r="NV412" s="181"/>
      <c r="NW412" s="181"/>
      <c r="NX412" s="181"/>
      <c r="NY412" s="181"/>
      <c r="NZ412" s="181"/>
      <c r="OA412" s="181"/>
      <c r="OB412" s="181"/>
      <c r="OC412" s="181"/>
      <c r="OD412" s="181"/>
      <c r="OE412" s="181"/>
      <c r="OF412" s="181"/>
      <c r="OG412" s="181"/>
      <c r="OH412" s="181"/>
      <c r="OI412" s="181"/>
      <c r="OJ412" s="181"/>
      <c r="OK412" s="181"/>
      <c r="OL412" s="181"/>
      <c r="OM412" s="181"/>
      <c r="ON412" s="181"/>
      <c r="OO412" s="181"/>
      <c r="OP412" s="181"/>
      <c r="OQ412" s="181"/>
      <c r="OR412" s="181"/>
      <c r="OS412" s="181"/>
      <c r="OT412" s="181"/>
      <c r="OU412" s="181"/>
      <c r="OV412" s="181"/>
      <c r="OW412" s="181"/>
      <c r="OX412" s="181"/>
      <c r="OY412" s="181"/>
      <c r="OZ412" s="181"/>
      <c r="PA412" s="181"/>
      <c r="PB412" s="181"/>
      <c r="PC412" s="181"/>
      <c r="PD412" s="181"/>
      <c r="PE412" s="181"/>
      <c r="PF412" s="181"/>
      <c r="PG412" s="181"/>
      <c r="PH412" s="181"/>
      <c r="PI412" s="181"/>
      <c r="PJ412" s="181"/>
      <c r="PK412" s="181"/>
      <c r="PL412" s="181"/>
      <c r="PM412" s="181"/>
      <c r="PN412" s="181"/>
      <c r="PO412" s="181"/>
      <c r="PP412" s="181"/>
      <c r="PQ412" s="181"/>
      <c r="PR412" s="181"/>
      <c r="PS412" s="181"/>
      <c r="PT412" s="181"/>
      <c r="PU412" s="181"/>
      <c r="PV412" s="181"/>
      <c r="PW412" s="181"/>
      <c r="PX412" s="181"/>
      <c r="PY412" s="181"/>
      <c r="PZ412" s="181"/>
      <c r="QA412" s="181"/>
      <c r="QB412" s="181"/>
      <c r="QC412" s="181"/>
      <c r="QD412" s="181"/>
      <c r="QE412" s="181"/>
      <c r="QF412" s="181"/>
      <c r="QG412" s="181"/>
      <c r="QH412" s="181"/>
      <c r="QI412" s="181"/>
      <c r="QJ412" s="181"/>
      <c r="QK412" s="181"/>
      <c r="QL412" s="181"/>
      <c r="QM412" s="181"/>
      <c r="QN412" s="181"/>
      <c r="QO412" s="181"/>
      <c r="QP412" s="181"/>
      <c r="QQ412" s="181"/>
      <c r="QR412" s="181"/>
      <c r="QS412" s="181"/>
      <c r="QT412" s="181"/>
      <c r="QU412" s="181"/>
      <c r="QV412" s="181"/>
      <c r="QW412" s="181"/>
      <c r="QX412" s="181"/>
      <c r="QY412" s="181"/>
      <c r="QZ412" s="181"/>
      <c r="RA412" s="181"/>
      <c r="RB412" s="181"/>
      <c r="RC412" s="181"/>
      <c r="RD412" s="181"/>
      <c r="RE412" s="181"/>
      <c r="RF412" s="181"/>
      <c r="RG412" s="181"/>
      <c r="RH412" s="181"/>
      <c r="RI412" s="181"/>
      <c r="RJ412" s="181"/>
      <c r="RK412" s="181"/>
      <c r="RL412" s="181"/>
      <c r="RM412" s="181"/>
      <c r="RN412" s="181"/>
      <c r="RO412" s="181"/>
      <c r="RP412" s="181"/>
      <c r="RQ412" s="181"/>
      <c r="RR412" s="181"/>
      <c r="RS412" s="181"/>
      <c r="RT412" s="181"/>
      <c r="RU412" s="181"/>
      <c r="RV412" s="181"/>
      <c r="RW412" s="181"/>
      <c r="RX412" s="181"/>
      <c r="RY412" s="181"/>
      <c r="RZ412" s="181"/>
      <c r="SA412" s="181"/>
      <c r="SB412" s="181"/>
    </row>
    <row r="413" spans="1:496" ht="15" customHeight="1" x14ac:dyDescent="0.2">
      <c r="A413" t="s">
        <v>1146</v>
      </c>
      <c r="B413"/>
      <c r="C413"/>
      <c r="D413"/>
      <c r="E413" t="s">
        <v>283</v>
      </c>
    </row>
    <row r="414" spans="1:496" ht="15" customHeight="1" x14ac:dyDescent="0.2">
      <c r="A414" t="s">
        <v>1937</v>
      </c>
      <c r="B414"/>
      <c r="C414"/>
      <c r="D414"/>
      <c r="E414" t="s">
        <v>285</v>
      </c>
    </row>
    <row r="415" spans="1:496" ht="15" customHeight="1" x14ac:dyDescent="0.2">
      <c r="A415" t="s">
        <v>1938</v>
      </c>
      <c r="B415"/>
      <c r="C415"/>
      <c r="D415"/>
      <c r="E415" t="s">
        <v>1939</v>
      </c>
    </row>
    <row r="416" spans="1:496" ht="15" customHeight="1" x14ac:dyDescent="0.2">
      <c r="A416" t="s">
        <v>1940</v>
      </c>
      <c r="B416"/>
      <c r="C416"/>
      <c r="D416"/>
      <c r="E416" t="s">
        <v>287</v>
      </c>
    </row>
    <row r="417" spans="1:496" ht="15" customHeight="1" x14ac:dyDescent="0.2">
      <c r="A417" t="s">
        <v>1941</v>
      </c>
      <c r="B417"/>
      <c r="C417"/>
      <c r="D417"/>
      <c r="E417" t="s">
        <v>1942</v>
      </c>
    </row>
    <row r="418" spans="1:496" ht="15" customHeight="1" x14ac:dyDescent="0.2">
      <c r="A418" t="s">
        <v>1943</v>
      </c>
      <c r="B418"/>
      <c r="C418"/>
      <c r="D418"/>
      <c r="E418" t="s">
        <v>1944</v>
      </c>
    </row>
    <row r="419" spans="1:496" ht="15" customHeight="1" x14ac:dyDescent="0.2">
      <c r="A419" t="s">
        <v>1945</v>
      </c>
      <c r="B419"/>
      <c r="C419"/>
      <c r="D419"/>
      <c r="E419" t="s">
        <v>1946</v>
      </c>
    </row>
    <row r="420" spans="1:496" ht="15" customHeight="1" x14ac:dyDescent="0.2">
      <c r="A420" t="s">
        <v>1947</v>
      </c>
      <c r="B420"/>
      <c r="C420"/>
      <c r="D420"/>
      <c r="E420" t="s">
        <v>1948</v>
      </c>
    </row>
    <row r="421" spans="1:496" s="183" customFormat="1" ht="15" customHeight="1" x14ac:dyDescent="0.2">
      <c r="A421" t="s">
        <v>1949</v>
      </c>
      <c r="B421"/>
      <c r="C421"/>
      <c r="D421"/>
      <c r="E421" t="s">
        <v>1950</v>
      </c>
      <c r="F421" s="181"/>
      <c r="G421" s="181"/>
      <c r="H421" s="181"/>
      <c r="I421" s="181"/>
      <c r="J421" s="181"/>
      <c r="K421" s="181"/>
      <c r="L421" s="181"/>
      <c r="M421" s="181"/>
      <c r="N421" s="181"/>
      <c r="O421" s="181"/>
      <c r="P421" s="181"/>
      <c r="Q421" s="181"/>
      <c r="R421" s="181"/>
      <c r="S421" s="181"/>
      <c r="T421" s="181"/>
      <c r="U421" s="181"/>
      <c r="V421" s="181"/>
      <c r="W421" s="181"/>
      <c r="X421" s="181"/>
      <c r="Y421" s="181"/>
      <c r="Z421" s="181"/>
      <c r="AA421" s="181"/>
      <c r="AB421" s="181"/>
      <c r="AC421" s="181"/>
      <c r="AD421" s="181"/>
      <c r="AE421" s="181"/>
      <c r="AF421" s="181"/>
      <c r="AG421" s="181"/>
      <c r="AH421" s="181"/>
      <c r="AI421" s="181"/>
      <c r="AJ421" s="181"/>
      <c r="AK421" s="181"/>
      <c r="AL421" s="181"/>
      <c r="AM421" s="181"/>
      <c r="AN421" s="181"/>
      <c r="AO421" s="181"/>
      <c r="AP421" s="181"/>
      <c r="AQ421" s="181"/>
      <c r="AR421" s="181"/>
      <c r="AS421" s="181"/>
      <c r="AT421" s="181"/>
      <c r="AU421" s="181"/>
      <c r="AV421" s="181"/>
      <c r="AW421" s="181"/>
      <c r="AX421" s="181"/>
      <c r="AY421" s="181"/>
      <c r="AZ421" s="181"/>
      <c r="BA421" s="181"/>
      <c r="BB421" s="181"/>
      <c r="BC421" s="181"/>
      <c r="BD421" s="181"/>
      <c r="BE421" s="181"/>
      <c r="BF421" s="181"/>
      <c r="BG421" s="181"/>
      <c r="BH421" s="181"/>
      <c r="BI421" s="181"/>
      <c r="BJ421" s="181"/>
      <c r="BK421" s="181"/>
      <c r="BL421" s="181"/>
      <c r="BM421" s="181"/>
      <c r="BN421" s="181"/>
      <c r="BO421" s="181"/>
      <c r="BP421" s="181"/>
      <c r="BQ421" s="181"/>
      <c r="BR421" s="181"/>
      <c r="BS421" s="181"/>
      <c r="BT421" s="181"/>
      <c r="BU421" s="181"/>
      <c r="BV421" s="181"/>
      <c r="BW421" s="181"/>
      <c r="BX421" s="181"/>
      <c r="BY421" s="181"/>
      <c r="BZ421" s="181"/>
      <c r="CA421" s="181"/>
      <c r="CB421" s="181"/>
      <c r="CC421" s="181"/>
      <c r="CD421" s="181"/>
      <c r="CE421" s="181"/>
      <c r="CF421" s="181"/>
      <c r="CG421" s="181"/>
      <c r="CH421" s="181"/>
      <c r="CI421" s="181"/>
      <c r="CJ421" s="181"/>
      <c r="CK421" s="181"/>
      <c r="CL421" s="181"/>
      <c r="CM421" s="181"/>
      <c r="CN421" s="181"/>
      <c r="CO421" s="181"/>
      <c r="CP421" s="181"/>
      <c r="CQ421" s="181"/>
      <c r="CR421" s="181"/>
      <c r="CS421" s="181"/>
      <c r="CT421" s="181"/>
      <c r="CU421" s="181"/>
      <c r="CV421" s="181"/>
      <c r="CW421" s="181"/>
      <c r="CX421" s="181"/>
      <c r="CY421" s="181"/>
      <c r="CZ421" s="181"/>
      <c r="DA421" s="181"/>
      <c r="DB421" s="181"/>
      <c r="DC421" s="181"/>
      <c r="DD421" s="181"/>
      <c r="DE421" s="181"/>
      <c r="DF421" s="181"/>
      <c r="DG421" s="181"/>
      <c r="DH421" s="181"/>
      <c r="DI421" s="181"/>
      <c r="DJ421" s="181"/>
      <c r="DK421" s="181"/>
      <c r="DL421" s="181"/>
      <c r="DM421" s="181"/>
      <c r="DN421" s="181"/>
      <c r="DO421" s="181"/>
      <c r="DP421" s="181"/>
      <c r="DQ421" s="181"/>
      <c r="DR421" s="181"/>
      <c r="DS421" s="181"/>
      <c r="DT421" s="181"/>
      <c r="DU421" s="181"/>
      <c r="DV421" s="181"/>
      <c r="DW421" s="181"/>
      <c r="DX421" s="181"/>
      <c r="DY421" s="181"/>
      <c r="DZ421" s="181"/>
      <c r="EA421" s="181"/>
      <c r="EB421" s="181"/>
      <c r="EC421" s="181"/>
      <c r="ED421" s="181"/>
      <c r="EE421" s="181"/>
      <c r="EF421" s="181"/>
      <c r="EG421" s="181"/>
      <c r="EH421" s="181"/>
      <c r="EI421" s="181"/>
      <c r="EJ421" s="181"/>
      <c r="EK421" s="181"/>
      <c r="EL421" s="181"/>
      <c r="EM421" s="181"/>
      <c r="EN421" s="181"/>
      <c r="EO421" s="181"/>
      <c r="EP421" s="181"/>
      <c r="EQ421" s="181"/>
      <c r="ER421" s="181"/>
      <c r="ES421" s="181"/>
      <c r="ET421" s="181"/>
      <c r="EU421" s="181"/>
      <c r="EV421" s="181"/>
      <c r="EW421" s="181"/>
      <c r="EX421" s="181"/>
      <c r="EY421" s="181"/>
      <c r="EZ421" s="181"/>
      <c r="FA421" s="181"/>
      <c r="FB421" s="181"/>
      <c r="FC421" s="181"/>
      <c r="FD421" s="181"/>
      <c r="FE421" s="181"/>
      <c r="FF421" s="181"/>
      <c r="FG421" s="181"/>
      <c r="FH421" s="181"/>
      <c r="FI421" s="181"/>
      <c r="FJ421" s="181"/>
      <c r="FK421" s="181"/>
      <c r="FL421" s="181"/>
      <c r="FM421" s="181"/>
      <c r="FN421" s="181"/>
      <c r="FO421" s="181"/>
      <c r="FP421" s="181"/>
      <c r="FQ421" s="181"/>
      <c r="FR421" s="181"/>
      <c r="FS421" s="181"/>
      <c r="FT421" s="181"/>
      <c r="FU421" s="181"/>
      <c r="FV421" s="181"/>
      <c r="FW421" s="181"/>
      <c r="FX421" s="181"/>
      <c r="FY421" s="181"/>
      <c r="FZ421" s="181"/>
      <c r="GA421" s="181"/>
      <c r="GB421" s="181"/>
      <c r="GC421" s="181"/>
      <c r="GD421" s="181"/>
      <c r="GE421" s="181"/>
      <c r="GF421" s="181"/>
      <c r="GG421" s="181"/>
      <c r="GH421" s="181"/>
      <c r="GI421" s="181"/>
      <c r="GJ421" s="181"/>
      <c r="GK421" s="181"/>
      <c r="GL421" s="181"/>
      <c r="GM421" s="181"/>
      <c r="GN421" s="181"/>
      <c r="GO421" s="181"/>
      <c r="GP421" s="181"/>
      <c r="GQ421" s="181"/>
      <c r="GR421" s="181"/>
      <c r="GS421" s="181"/>
      <c r="GT421" s="181"/>
      <c r="GU421" s="181"/>
      <c r="GV421" s="181"/>
      <c r="GW421" s="181"/>
      <c r="GX421" s="181"/>
      <c r="GY421" s="181"/>
      <c r="GZ421" s="181"/>
      <c r="HA421" s="181"/>
      <c r="HB421" s="181"/>
      <c r="HC421" s="181"/>
      <c r="HD421" s="181"/>
      <c r="HE421" s="181"/>
      <c r="HF421" s="181"/>
      <c r="HG421" s="181"/>
      <c r="HH421" s="181"/>
      <c r="HI421" s="181"/>
      <c r="HJ421" s="181"/>
      <c r="HK421" s="181"/>
      <c r="HL421" s="181"/>
      <c r="HM421" s="181"/>
      <c r="HN421" s="181"/>
      <c r="HO421" s="181"/>
      <c r="HP421" s="181"/>
      <c r="HQ421" s="181"/>
      <c r="HR421" s="181"/>
      <c r="HS421" s="181"/>
      <c r="HT421" s="181"/>
      <c r="HU421" s="181"/>
      <c r="HV421" s="181"/>
      <c r="HW421" s="181"/>
      <c r="HX421" s="181"/>
      <c r="HY421" s="181"/>
      <c r="HZ421" s="181"/>
      <c r="IA421" s="181"/>
      <c r="IB421" s="181"/>
      <c r="IC421" s="181"/>
      <c r="ID421" s="181"/>
      <c r="IE421" s="181"/>
      <c r="IF421" s="181"/>
      <c r="IG421" s="181"/>
      <c r="IH421" s="181"/>
      <c r="II421" s="181"/>
      <c r="IJ421" s="181"/>
      <c r="IK421" s="181"/>
      <c r="IL421" s="181"/>
      <c r="IM421" s="181"/>
      <c r="IN421" s="181"/>
      <c r="IO421" s="181"/>
      <c r="IP421" s="181"/>
      <c r="IQ421" s="181"/>
      <c r="IR421" s="181"/>
      <c r="IS421" s="181"/>
      <c r="IT421" s="181"/>
      <c r="IU421" s="181"/>
      <c r="IV421" s="181"/>
      <c r="IW421" s="181"/>
      <c r="IX421" s="181"/>
      <c r="IY421" s="181"/>
      <c r="IZ421" s="181"/>
      <c r="JA421" s="181"/>
      <c r="JB421" s="181"/>
      <c r="JC421" s="181"/>
      <c r="JD421" s="181"/>
      <c r="JE421" s="181"/>
      <c r="JF421" s="181"/>
      <c r="JG421" s="181"/>
      <c r="JH421" s="181"/>
      <c r="JI421" s="181"/>
      <c r="JJ421" s="181"/>
      <c r="JK421" s="181"/>
      <c r="JL421" s="181"/>
      <c r="JM421" s="181"/>
      <c r="JN421" s="181"/>
      <c r="JO421" s="181"/>
      <c r="JP421" s="181"/>
      <c r="JQ421" s="181"/>
      <c r="JR421" s="181"/>
      <c r="JS421" s="181"/>
      <c r="JT421" s="181"/>
      <c r="JU421" s="181"/>
      <c r="JV421" s="181"/>
      <c r="JW421" s="181"/>
      <c r="JX421" s="181"/>
      <c r="JY421" s="181"/>
      <c r="JZ421" s="181"/>
      <c r="KA421" s="181"/>
      <c r="KB421" s="181"/>
      <c r="KC421" s="181"/>
      <c r="KD421" s="181"/>
      <c r="KE421" s="181"/>
      <c r="KF421" s="181"/>
      <c r="KG421" s="181"/>
      <c r="KH421" s="181"/>
      <c r="KI421" s="181"/>
      <c r="KJ421" s="181"/>
      <c r="KK421" s="181"/>
      <c r="KL421" s="181"/>
      <c r="KM421" s="181"/>
      <c r="KN421" s="181"/>
      <c r="KO421" s="181"/>
      <c r="KP421" s="181"/>
      <c r="KQ421" s="181"/>
      <c r="KR421" s="181"/>
      <c r="KS421" s="181"/>
      <c r="KT421" s="181"/>
      <c r="KU421" s="181"/>
      <c r="KV421" s="181"/>
      <c r="KW421" s="181"/>
      <c r="KX421" s="181"/>
      <c r="KY421" s="181"/>
      <c r="KZ421" s="181"/>
      <c r="LA421" s="181"/>
      <c r="LB421" s="181"/>
      <c r="LC421" s="181"/>
      <c r="LD421" s="181"/>
      <c r="LE421" s="181"/>
      <c r="LF421" s="181"/>
      <c r="LG421" s="181"/>
      <c r="LH421" s="181"/>
      <c r="LI421" s="181"/>
      <c r="LJ421" s="181"/>
      <c r="LK421" s="181"/>
      <c r="LL421" s="181"/>
      <c r="LM421" s="181"/>
      <c r="LN421" s="181"/>
      <c r="LO421" s="181"/>
      <c r="LP421" s="181"/>
      <c r="LQ421" s="181"/>
      <c r="LR421" s="181"/>
      <c r="LS421" s="181"/>
      <c r="LT421" s="181"/>
      <c r="LU421" s="181"/>
      <c r="LV421" s="181"/>
      <c r="LW421" s="181"/>
      <c r="LX421" s="181"/>
      <c r="LY421" s="181"/>
      <c r="LZ421" s="181"/>
      <c r="MA421" s="181"/>
      <c r="MB421" s="181"/>
      <c r="MC421" s="181"/>
      <c r="MD421" s="181"/>
      <c r="ME421" s="181"/>
      <c r="MF421" s="181"/>
      <c r="MG421" s="181"/>
      <c r="MH421" s="181"/>
      <c r="MI421" s="181"/>
      <c r="MJ421" s="181"/>
      <c r="MK421" s="181"/>
      <c r="ML421" s="181"/>
      <c r="MM421" s="181"/>
      <c r="MN421" s="181"/>
      <c r="MO421" s="181"/>
      <c r="MP421" s="181"/>
      <c r="MQ421" s="181"/>
      <c r="MR421" s="181"/>
      <c r="MS421" s="181"/>
      <c r="MT421" s="181"/>
      <c r="MU421" s="181"/>
      <c r="MV421" s="181"/>
      <c r="MW421" s="181"/>
      <c r="MX421" s="181"/>
      <c r="MY421" s="181"/>
      <c r="MZ421" s="181"/>
      <c r="NA421" s="181"/>
      <c r="NB421" s="181"/>
      <c r="NC421" s="181"/>
      <c r="ND421" s="181"/>
      <c r="NE421" s="181"/>
      <c r="NF421" s="181"/>
      <c r="NG421" s="181"/>
      <c r="NH421" s="181"/>
      <c r="NI421" s="181"/>
      <c r="NJ421" s="181"/>
      <c r="NK421" s="181"/>
      <c r="NL421" s="181"/>
      <c r="NM421" s="181"/>
      <c r="NN421" s="181"/>
      <c r="NO421" s="181"/>
      <c r="NP421" s="181"/>
      <c r="NQ421" s="181"/>
      <c r="NR421" s="181"/>
      <c r="NS421" s="181"/>
      <c r="NT421" s="181"/>
      <c r="NU421" s="181"/>
      <c r="NV421" s="181"/>
      <c r="NW421" s="181"/>
      <c r="NX421" s="181"/>
      <c r="NY421" s="181"/>
      <c r="NZ421" s="181"/>
      <c r="OA421" s="181"/>
      <c r="OB421" s="181"/>
      <c r="OC421" s="181"/>
      <c r="OD421" s="181"/>
      <c r="OE421" s="181"/>
      <c r="OF421" s="181"/>
      <c r="OG421" s="181"/>
      <c r="OH421" s="181"/>
      <c r="OI421" s="181"/>
      <c r="OJ421" s="181"/>
      <c r="OK421" s="181"/>
      <c r="OL421" s="181"/>
      <c r="OM421" s="181"/>
      <c r="ON421" s="181"/>
      <c r="OO421" s="181"/>
      <c r="OP421" s="181"/>
      <c r="OQ421" s="181"/>
      <c r="OR421" s="181"/>
      <c r="OS421" s="181"/>
      <c r="OT421" s="181"/>
      <c r="OU421" s="181"/>
      <c r="OV421" s="181"/>
      <c r="OW421" s="181"/>
      <c r="OX421" s="181"/>
      <c r="OY421" s="181"/>
      <c r="OZ421" s="181"/>
      <c r="PA421" s="181"/>
      <c r="PB421" s="181"/>
      <c r="PC421" s="181"/>
      <c r="PD421" s="181"/>
      <c r="PE421" s="181"/>
      <c r="PF421" s="181"/>
      <c r="PG421" s="181"/>
      <c r="PH421" s="181"/>
      <c r="PI421" s="181"/>
      <c r="PJ421" s="181"/>
      <c r="PK421" s="181"/>
      <c r="PL421" s="181"/>
      <c r="PM421" s="181"/>
      <c r="PN421" s="181"/>
      <c r="PO421" s="181"/>
      <c r="PP421" s="181"/>
      <c r="PQ421" s="181"/>
      <c r="PR421" s="181"/>
      <c r="PS421" s="181"/>
      <c r="PT421" s="181"/>
      <c r="PU421" s="181"/>
      <c r="PV421" s="181"/>
      <c r="PW421" s="181"/>
      <c r="PX421" s="181"/>
      <c r="PY421" s="181"/>
      <c r="PZ421" s="181"/>
      <c r="QA421" s="181"/>
      <c r="QB421" s="181"/>
      <c r="QC421" s="181"/>
      <c r="QD421" s="181"/>
      <c r="QE421" s="181"/>
      <c r="QF421" s="181"/>
      <c r="QG421" s="181"/>
      <c r="QH421" s="181"/>
      <c r="QI421" s="181"/>
      <c r="QJ421" s="181"/>
      <c r="QK421" s="181"/>
      <c r="QL421" s="181"/>
      <c r="QM421" s="181"/>
      <c r="QN421" s="181"/>
      <c r="QO421" s="181"/>
      <c r="QP421" s="181"/>
      <c r="QQ421" s="181"/>
      <c r="QR421" s="181"/>
      <c r="QS421" s="181"/>
      <c r="QT421" s="181"/>
      <c r="QU421" s="181"/>
      <c r="QV421" s="181"/>
      <c r="QW421" s="181"/>
      <c r="QX421" s="181"/>
      <c r="QY421" s="181"/>
      <c r="QZ421" s="181"/>
      <c r="RA421" s="181"/>
      <c r="RB421" s="181"/>
      <c r="RC421" s="181"/>
      <c r="RD421" s="181"/>
      <c r="RE421" s="181"/>
      <c r="RF421" s="181"/>
      <c r="RG421" s="181"/>
      <c r="RH421" s="181"/>
      <c r="RI421" s="181"/>
      <c r="RJ421" s="181"/>
      <c r="RK421" s="181"/>
      <c r="RL421" s="181"/>
      <c r="RM421" s="181"/>
      <c r="RN421" s="181"/>
      <c r="RO421" s="181"/>
      <c r="RP421" s="181"/>
      <c r="RQ421" s="181"/>
      <c r="RR421" s="181"/>
      <c r="RS421" s="181"/>
      <c r="RT421" s="181"/>
      <c r="RU421" s="181"/>
      <c r="RV421" s="181"/>
      <c r="RW421" s="181"/>
      <c r="RX421" s="181"/>
      <c r="RY421" s="181"/>
      <c r="RZ421" s="181"/>
      <c r="SA421" s="181"/>
      <c r="SB421" s="181"/>
    </row>
    <row r="422" spans="1:496" s="183" customFormat="1" ht="15" customHeight="1" x14ac:dyDescent="0.2">
      <c r="A422" t="s">
        <v>1951</v>
      </c>
      <c r="B422"/>
      <c r="C422"/>
      <c r="D422"/>
      <c r="E422" t="s">
        <v>1952</v>
      </c>
      <c r="F422" s="181"/>
      <c r="G422" s="181"/>
      <c r="H422" s="181"/>
      <c r="I422" s="181"/>
      <c r="J422" s="181"/>
      <c r="K422" s="181"/>
      <c r="L422" s="181"/>
      <c r="M422" s="181"/>
      <c r="N422" s="181"/>
      <c r="O422" s="181"/>
      <c r="P422" s="181"/>
      <c r="Q422" s="181"/>
      <c r="R422" s="181"/>
      <c r="S422" s="181"/>
      <c r="T422" s="181"/>
      <c r="U422" s="181"/>
      <c r="V422" s="181"/>
      <c r="W422" s="181"/>
      <c r="X422" s="181"/>
      <c r="Y422" s="181"/>
      <c r="Z422" s="181"/>
      <c r="AA422" s="181"/>
      <c r="AB422" s="181"/>
      <c r="AC422" s="181"/>
      <c r="AD422" s="181"/>
      <c r="AE422" s="181"/>
      <c r="AF422" s="181"/>
      <c r="AG422" s="181"/>
      <c r="AH422" s="181"/>
      <c r="AI422" s="181"/>
      <c r="AJ422" s="181"/>
      <c r="AK422" s="181"/>
      <c r="AL422" s="181"/>
      <c r="AM422" s="181"/>
      <c r="AN422" s="181"/>
      <c r="AO422" s="181"/>
      <c r="AP422" s="181"/>
      <c r="AQ422" s="181"/>
      <c r="AR422" s="181"/>
      <c r="AS422" s="181"/>
      <c r="AT422" s="181"/>
      <c r="AU422" s="181"/>
      <c r="AV422" s="181"/>
      <c r="AW422" s="181"/>
      <c r="AX422" s="181"/>
      <c r="AY422" s="181"/>
      <c r="AZ422" s="181"/>
      <c r="BA422" s="181"/>
      <c r="BB422" s="181"/>
      <c r="BC422" s="181"/>
      <c r="BD422" s="181"/>
      <c r="BE422" s="181"/>
      <c r="BF422" s="181"/>
      <c r="BG422" s="181"/>
      <c r="BH422" s="181"/>
      <c r="BI422" s="181"/>
      <c r="BJ422" s="181"/>
      <c r="BK422" s="181"/>
      <c r="BL422" s="181"/>
      <c r="BM422" s="181"/>
      <c r="BN422" s="181"/>
      <c r="BO422" s="181"/>
      <c r="BP422" s="181"/>
      <c r="BQ422" s="181"/>
      <c r="BR422" s="181"/>
      <c r="BS422" s="181"/>
      <c r="BT422" s="181"/>
      <c r="BU422" s="181"/>
      <c r="BV422" s="181"/>
      <c r="BW422" s="181"/>
      <c r="BX422" s="181"/>
      <c r="BY422" s="181"/>
      <c r="BZ422" s="181"/>
      <c r="CA422" s="181"/>
      <c r="CB422" s="181"/>
      <c r="CC422" s="181"/>
      <c r="CD422" s="181"/>
      <c r="CE422" s="181"/>
      <c r="CF422" s="181"/>
      <c r="CG422" s="181"/>
      <c r="CH422" s="181"/>
      <c r="CI422" s="181"/>
      <c r="CJ422" s="181"/>
      <c r="CK422" s="181"/>
      <c r="CL422" s="181"/>
      <c r="CM422" s="181"/>
      <c r="CN422" s="181"/>
      <c r="CO422" s="181"/>
      <c r="CP422" s="181"/>
      <c r="CQ422" s="181"/>
      <c r="CR422" s="181"/>
      <c r="CS422" s="181"/>
      <c r="CT422" s="181"/>
      <c r="CU422" s="181"/>
      <c r="CV422" s="181"/>
      <c r="CW422" s="181"/>
      <c r="CX422" s="181"/>
      <c r="CY422" s="181"/>
      <c r="CZ422" s="181"/>
      <c r="DA422" s="181"/>
      <c r="DB422" s="181"/>
      <c r="DC422" s="181"/>
      <c r="DD422" s="181"/>
      <c r="DE422" s="181"/>
      <c r="DF422" s="181"/>
      <c r="DG422" s="181"/>
      <c r="DH422" s="181"/>
      <c r="DI422" s="181"/>
      <c r="DJ422" s="181"/>
      <c r="DK422" s="181"/>
      <c r="DL422" s="181"/>
      <c r="DM422" s="181"/>
      <c r="DN422" s="181"/>
      <c r="DO422" s="181"/>
      <c r="DP422" s="181"/>
      <c r="DQ422" s="181"/>
      <c r="DR422" s="181"/>
      <c r="DS422" s="181"/>
      <c r="DT422" s="181"/>
      <c r="DU422" s="181"/>
      <c r="DV422" s="181"/>
      <c r="DW422" s="181"/>
      <c r="DX422" s="181"/>
      <c r="DY422" s="181"/>
      <c r="DZ422" s="181"/>
      <c r="EA422" s="181"/>
      <c r="EB422" s="181"/>
      <c r="EC422" s="181"/>
      <c r="ED422" s="181"/>
      <c r="EE422" s="181"/>
      <c r="EF422" s="181"/>
      <c r="EG422" s="181"/>
      <c r="EH422" s="181"/>
      <c r="EI422" s="181"/>
      <c r="EJ422" s="181"/>
      <c r="EK422" s="181"/>
      <c r="EL422" s="181"/>
      <c r="EM422" s="181"/>
      <c r="EN422" s="181"/>
      <c r="EO422" s="181"/>
      <c r="EP422" s="181"/>
      <c r="EQ422" s="181"/>
      <c r="ER422" s="181"/>
      <c r="ES422" s="181"/>
      <c r="ET422" s="181"/>
      <c r="EU422" s="181"/>
      <c r="EV422" s="181"/>
      <c r="EW422" s="181"/>
      <c r="EX422" s="181"/>
      <c r="EY422" s="181"/>
      <c r="EZ422" s="181"/>
      <c r="FA422" s="181"/>
      <c r="FB422" s="181"/>
      <c r="FC422" s="181"/>
      <c r="FD422" s="181"/>
      <c r="FE422" s="181"/>
      <c r="FF422" s="181"/>
      <c r="FG422" s="181"/>
      <c r="FH422" s="181"/>
      <c r="FI422" s="181"/>
      <c r="FJ422" s="181"/>
      <c r="FK422" s="181"/>
      <c r="FL422" s="181"/>
      <c r="FM422" s="181"/>
      <c r="FN422" s="181"/>
      <c r="FO422" s="181"/>
      <c r="FP422" s="181"/>
      <c r="FQ422" s="181"/>
      <c r="FR422" s="181"/>
      <c r="FS422" s="181"/>
      <c r="FT422" s="181"/>
      <c r="FU422" s="181"/>
      <c r="FV422" s="181"/>
      <c r="FW422" s="181"/>
      <c r="FX422" s="181"/>
      <c r="FY422" s="181"/>
      <c r="FZ422" s="181"/>
      <c r="GA422" s="181"/>
      <c r="GB422" s="181"/>
      <c r="GC422" s="181"/>
      <c r="GD422" s="181"/>
      <c r="GE422" s="181"/>
      <c r="GF422" s="181"/>
      <c r="GG422" s="181"/>
      <c r="GH422" s="181"/>
      <c r="GI422" s="181"/>
      <c r="GJ422" s="181"/>
      <c r="GK422" s="181"/>
      <c r="GL422" s="181"/>
      <c r="GM422" s="181"/>
      <c r="GN422" s="181"/>
      <c r="GO422" s="181"/>
      <c r="GP422" s="181"/>
      <c r="GQ422" s="181"/>
      <c r="GR422" s="181"/>
      <c r="GS422" s="181"/>
      <c r="GT422" s="181"/>
      <c r="GU422" s="181"/>
      <c r="GV422" s="181"/>
      <c r="GW422" s="181"/>
      <c r="GX422" s="181"/>
      <c r="GY422" s="181"/>
      <c r="GZ422" s="181"/>
      <c r="HA422" s="181"/>
      <c r="HB422" s="181"/>
      <c r="HC422" s="181"/>
      <c r="HD422" s="181"/>
      <c r="HE422" s="181"/>
      <c r="HF422" s="181"/>
      <c r="HG422" s="181"/>
      <c r="HH422" s="181"/>
      <c r="HI422" s="181"/>
      <c r="HJ422" s="181"/>
      <c r="HK422" s="181"/>
      <c r="HL422" s="181"/>
      <c r="HM422" s="181"/>
      <c r="HN422" s="181"/>
      <c r="HO422" s="181"/>
      <c r="HP422" s="181"/>
      <c r="HQ422" s="181"/>
      <c r="HR422" s="181"/>
      <c r="HS422" s="181"/>
      <c r="HT422" s="181"/>
      <c r="HU422" s="181"/>
      <c r="HV422" s="181"/>
      <c r="HW422" s="181"/>
      <c r="HX422" s="181"/>
      <c r="HY422" s="181"/>
      <c r="HZ422" s="181"/>
      <c r="IA422" s="181"/>
      <c r="IB422" s="181"/>
      <c r="IC422" s="181"/>
      <c r="ID422" s="181"/>
      <c r="IE422" s="181"/>
      <c r="IF422" s="181"/>
      <c r="IG422" s="181"/>
      <c r="IH422" s="181"/>
      <c r="II422" s="181"/>
      <c r="IJ422" s="181"/>
      <c r="IK422" s="181"/>
      <c r="IL422" s="181"/>
      <c r="IM422" s="181"/>
      <c r="IN422" s="181"/>
      <c r="IO422" s="181"/>
      <c r="IP422" s="181"/>
      <c r="IQ422" s="181"/>
      <c r="IR422" s="181"/>
      <c r="IS422" s="181"/>
      <c r="IT422" s="181"/>
      <c r="IU422" s="181"/>
      <c r="IV422" s="181"/>
      <c r="IW422" s="181"/>
      <c r="IX422" s="181"/>
      <c r="IY422" s="181"/>
      <c r="IZ422" s="181"/>
      <c r="JA422" s="181"/>
      <c r="JB422" s="181"/>
      <c r="JC422" s="181"/>
      <c r="JD422" s="181"/>
      <c r="JE422" s="181"/>
      <c r="JF422" s="181"/>
      <c r="JG422" s="181"/>
      <c r="JH422" s="181"/>
      <c r="JI422" s="181"/>
      <c r="JJ422" s="181"/>
      <c r="JK422" s="181"/>
      <c r="JL422" s="181"/>
      <c r="JM422" s="181"/>
      <c r="JN422" s="181"/>
      <c r="JO422" s="181"/>
      <c r="JP422" s="181"/>
      <c r="JQ422" s="181"/>
      <c r="JR422" s="181"/>
      <c r="JS422" s="181"/>
      <c r="JT422" s="181"/>
      <c r="JU422" s="181"/>
      <c r="JV422" s="181"/>
      <c r="JW422" s="181"/>
      <c r="JX422" s="181"/>
      <c r="JY422" s="181"/>
      <c r="JZ422" s="181"/>
      <c r="KA422" s="181"/>
      <c r="KB422" s="181"/>
      <c r="KC422" s="181"/>
      <c r="KD422" s="181"/>
      <c r="KE422" s="181"/>
      <c r="KF422" s="181"/>
      <c r="KG422" s="181"/>
      <c r="KH422" s="181"/>
      <c r="KI422" s="181"/>
      <c r="KJ422" s="181"/>
      <c r="KK422" s="181"/>
      <c r="KL422" s="181"/>
      <c r="KM422" s="181"/>
      <c r="KN422" s="181"/>
      <c r="KO422" s="181"/>
      <c r="KP422" s="181"/>
      <c r="KQ422" s="181"/>
      <c r="KR422" s="181"/>
      <c r="KS422" s="181"/>
      <c r="KT422" s="181"/>
      <c r="KU422" s="181"/>
      <c r="KV422" s="181"/>
      <c r="KW422" s="181"/>
      <c r="KX422" s="181"/>
      <c r="KY422" s="181"/>
      <c r="KZ422" s="181"/>
      <c r="LA422" s="181"/>
      <c r="LB422" s="181"/>
      <c r="LC422" s="181"/>
      <c r="LD422" s="181"/>
      <c r="LE422" s="181"/>
      <c r="LF422" s="181"/>
      <c r="LG422" s="181"/>
      <c r="LH422" s="181"/>
      <c r="LI422" s="181"/>
      <c r="LJ422" s="181"/>
      <c r="LK422" s="181"/>
      <c r="LL422" s="181"/>
      <c r="LM422" s="181"/>
      <c r="LN422" s="181"/>
      <c r="LO422" s="181"/>
      <c r="LP422" s="181"/>
      <c r="LQ422" s="181"/>
      <c r="LR422" s="181"/>
      <c r="LS422" s="181"/>
      <c r="LT422" s="181"/>
      <c r="LU422" s="181"/>
      <c r="LV422" s="181"/>
      <c r="LW422" s="181"/>
      <c r="LX422" s="181"/>
      <c r="LY422" s="181"/>
      <c r="LZ422" s="181"/>
      <c r="MA422" s="181"/>
      <c r="MB422" s="181"/>
      <c r="MC422" s="181"/>
      <c r="MD422" s="181"/>
      <c r="ME422" s="181"/>
      <c r="MF422" s="181"/>
      <c r="MG422" s="181"/>
      <c r="MH422" s="181"/>
      <c r="MI422" s="181"/>
      <c r="MJ422" s="181"/>
      <c r="MK422" s="181"/>
      <c r="ML422" s="181"/>
      <c r="MM422" s="181"/>
      <c r="MN422" s="181"/>
      <c r="MO422" s="181"/>
      <c r="MP422" s="181"/>
      <c r="MQ422" s="181"/>
      <c r="MR422" s="181"/>
      <c r="MS422" s="181"/>
      <c r="MT422" s="181"/>
      <c r="MU422" s="181"/>
      <c r="MV422" s="181"/>
      <c r="MW422" s="181"/>
      <c r="MX422" s="181"/>
      <c r="MY422" s="181"/>
      <c r="MZ422" s="181"/>
      <c r="NA422" s="181"/>
      <c r="NB422" s="181"/>
      <c r="NC422" s="181"/>
      <c r="ND422" s="181"/>
      <c r="NE422" s="181"/>
      <c r="NF422" s="181"/>
      <c r="NG422" s="181"/>
      <c r="NH422" s="181"/>
      <c r="NI422" s="181"/>
      <c r="NJ422" s="181"/>
      <c r="NK422" s="181"/>
      <c r="NL422" s="181"/>
      <c r="NM422" s="181"/>
      <c r="NN422" s="181"/>
      <c r="NO422" s="181"/>
      <c r="NP422" s="181"/>
      <c r="NQ422" s="181"/>
      <c r="NR422" s="181"/>
      <c r="NS422" s="181"/>
      <c r="NT422" s="181"/>
      <c r="NU422" s="181"/>
      <c r="NV422" s="181"/>
      <c r="NW422" s="181"/>
      <c r="NX422" s="181"/>
      <c r="NY422" s="181"/>
      <c r="NZ422" s="181"/>
      <c r="OA422" s="181"/>
      <c r="OB422" s="181"/>
      <c r="OC422" s="181"/>
      <c r="OD422" s="181"/>
      <c r="OE422" s="181"/>
      <c r="OF422" s="181"/>
      <c r="OG422" s="181"/>
      <c r="OH422" s="181"/>
      <c r="OI422" s="181"/>
      <c r="OJ422" s="181"/>
      <c r="OK422" s="181"/>
      <c r="OL422" s="181"/>
      <c r="OM422" s="181"/>
      <c r="ON422" s="181"/>
      <c r="OO422" s="181"/>
      <c r="OP422" s="181"/>
      <c r="OQ422" s="181"/>
      <c r="OR422" s="181"/>
      <c r="OS422" s="181"/>
      <c r="OT422" s="181"/>
      <c r="OU422" s="181"/>
      <c r="OV422" s="181"/>
      <c r="OW422" s="181"/>
      <c r="OX422" s="181"/>
      <c r="OY422" s="181"/>
      <c r="OZ422" s="181"/>
      <c r="PA422" s="181"/>
      <c r="PB422" s="181"/>
      <c r="PC422" s="181"/>
      <c r="PD422" s="181"/>
      <c r="PE422" s="181"/>
      <c r="PF422" s="181"/>
      <c r="PG422" s="181"/>
      <c r="PH422" s="181"/>
      <c r="PI422" s="181"/>
      <c r="PJ422" s="181"/>
      <c r="PK422" s="181"/>
      <c r="PL422" s="181"/>
      <c r="PM422" s="181"/>
      <c r="PN422" s="181"/>
      <c r="PO422" s="181"/>
      <c r="PP422" s="181"/>
      <c r="PQ422" s="181"/>
      <c r="PR422" s="181"/>
      <c r="PS422" s="181"/>
      <c r="PT422" s="181"/>
      <c r="PU422" s="181"/>
      <c r="PV422" s="181"/>
      <c r="PW422" s="181"/>
      <c r="PX422" s="181"/>
      <c r="PY422" s="181"/>
      <c r="PZ422" s="181"/>
      <c r="QA422" s="181"/>
      <c r="QB422" s="181"/>
      <c r="QC422" s="181"/>
      <c r="QD422" s="181"/>
      <c r="QE422" s="181"/>
      <c r="QF422" s="181"/>
      <c r="QG422" s="181"/>
      <c r="QH422" s="181"/>
      <c r="QI422" s="181"/>
      <c r="QJ422" s="181"/>
      <c r="QK422" s="181"/>
      <c r="QL422" s="181"/>
      <c r="QM422" s="181"/>
      <c r="QN422" s="181"/>
      <c r="QO422" s="181"/>
      <c r="QP422" s="181"/>
      <c r="QQ422" s="181"/>
      <c r="QR422" s="181"/>
      <c r="QS422" s="181"/>
      <c r="QT422" s="181"/>
      <c r="QU422" s="181"/>
      <c r="QV422" s="181"/>
      <c r="QW422" s="181"/>
      <c r="QX422" s="181"/>
      <c r="QY422" s="181"/>
      <c r="QZ422" s="181"/>
      <c r="RA422" s="181"/>
      <c r="RB422" s="181"/>
      <c r="RC422" s="181"/>
      <c r="RD422" s="181"/>
      <c r="RE422" s="181"/>
      <c r="RF422" s="181"/>
      <c r="RG422" s="181"/>
      <c r="RH422" s="181"/>
      <c r="RI422" s="181"/>
      <c r="RJ422" s="181"/>
      <c r="RK422" s="181"/>
      <c r="RL422" s="181"/>
      <c r="RM422" s="181"/>
      <c r="RN422" s="181"/>
      <c r="RO422" s="181"/>
      <c r="RP422" s="181"/>
      <c r="RQ422" s="181"/>
      <c r="RR422" s="181"/>
      <c r="RS422" s="181"/>
      <c r="RT422" s="181"/>
      <c r="RU422" s="181"/>
      <c r="RV422" s="181"/>
      <c r="RW422" s="181"/>
      <c r="RX422" s="181"/>
      <c r="RY422" s="181"/>
      <c r="RZ422" s="181"/>
      <c r="SA422" s="181"/>
      <c r="SB422" s="181"/>
    </row>
    <row r="423" spans="1:496" s="183" customFormat="1" ht="15" customHeight="1" x14ac:dyDescent="0.2">
      <c r="A423" t="s">
        <v>1953</v>
      </c>
      <c r="B423"/>
      <c r="C423"/>
      <c r="D423"/>
      <c r="E423" t="s">
        <v>300</v>
      </c>
      <c r="F423" s="181"/>
      <c r="G423" s="181"/>
      <c r="H423" s="181"/>
      <c r="I423" s="181"/>
      <c r="J423" s="181"/>
      <c r="K423" s="181"/>
      <c r="L423" s="181"/>
      <c r="M423" s="181"/>
      <c r="N423" s="181"/>
      <c r="O423" s="181"/>
      <c r="P423" s="181"/>
      <c r="Q423" s="181"/>
      <c r="R423" s="181"/>
      <c r="S423" s="181"/>
      <c r="T423" s="181"/>
      <c r="U423" s="181"/>
      <c r="V423" s="181"/>
      <c r="W423" s="181"/>
      <c r="X423" s="181"/>
      <c r="Y423" s="181"/>
      <c r="Z423" s="181"/>
      <c r="AA423" s="181"/>
      <c r="AB423" s="181"/>
      <c r="AC423" s="181"/>
      <c r="AD423" s="18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1"/>
      <c r="AY423" s="181"/>
      <c r="AZ423" s="181"/>
      <c r="BA423" s="181"/>
      <c r="BB423" s="181"/>
      <c r="BC423" s="181"/>
      <c r="BD423" s="181"/>
      <c r="BE423" s="181"/>
      <c r="BF423" s="181"/>
      <c r="BG423" s="181"/>
      <c r="BH423" s="181"/>
      <c r="BI423" s="181"/>
      <c r="BJ423" s="181"/>
      <c r="BK423" s="181"/>
      <c r="BL423" s="181"/>
      <c r="BM423" s="181"/>
      <c r="BN423" s="181"/>
      <c r="BO423" s="181"/>
      <c r="BP423" s="181"/>
      <c r="BQ423" s="181"/>
      <c r="BR423" s="181"/>
      <c r="BS423" s="181"/>
      <c r="BT423" s="181"/>
      <c r="BU423" s="181"/>
      <c r="BV423" s="181"/>
      <c r="BW423" s="181"/>
      <c r="BX423" s="181"/>
      <c r="BY423" s="181"/>
      <c r="BZ423" s="181"/>
      <c r="CA423" s="181"/>
      <c r="CB423" s="181"/>
      <c r="CC423" s="181"/>
      <c r="CD423" s="181"/>
      <c r="CE423" s="181"/>
      <c r="CF423" s="181"/>
      <c r="CG423" s="181"/>
      <c r="CH423" s="181"/>
      <c r="CI423" s="181"/>
      <c r="CJ423" s="181"/>
      <c r="CK423" s="181"/>
      <c r="CL423" s="181"/>
      <c r="CM423" s="181"/>
      <c r="CN423" s="181"/>
      <c r="CO423" s="181"/>
      <c r="CP423" s="181"/>
      <c r="CQ423" s="181"/>
      <c r="CR423" s="181"/>
      <c r="CS423" s="181"/>
      <c r="CT423" s="181"/>
      <c r="CU423" s="181"/>
      <c r="CV423" s="181"/>
      <c r="CW423" s="181"/>
      <c r="CX423" s="181"/>
      <c r="CY423" s="181"/>
      <c r="CZ423" s="181"/>
      <c r="DA423" s="181"/>
      <c r="DB423" s="181"/>
      <c r="DC423" s="181"/>
      <c r="DD423" s="181"/>
      <c r="DE423" s="181"/>
      <c r="DF423" s="181"/>
      <c r="DG423" s="181"/>
      <c r="DH423" s="181"/>
      <c r="DI423" s="181"/>
      <c r="DJ423" s="181"/>
      <c r="DK423" s="181"/>
      <c r="DL423" s="181"/>
      <c r="DM423" s="181"/>
      <c r="DN423" s="181"/>
      <c r="DO423" s="181"/>
      <c r="DP423" s="181"/>
      <c r="DQ423" s="181"/>
      <c r="DR423" s="181"/>
      <c r="DS423" s="181"/>
      <c r="DT423" s="181"/>
      <c r="DU423" s="181"/>
      <c r="DV423" s="181"/>
      <c r="DW423" s="181"/>
      <c r="DX423" s="181"/>
      <c r="DY423" s="181"/>
      <c r="DZ423" s="181"/>
      <c r="EA423" s="181"/>
      <c r="EB423" s="181"/>
      <c r="EC423" s="181"/>
      <c r="ED423" s="181"/>
      <c r="EE423" s="181"/>
      <c r="EF423" s="181"/>
      <c r="EG423" s="181"/>
      <c r="EH423" s="181"/>
      <c r="EI423" s="181"/>
      <c r="EJ423" s="181"/>
      <c r="EK423" s="181"/>
      <c r="EL423" s="181"/>
      <c r="EM423" s="181"/>
      <c r="EN423" s="181"/>
      <c r="EO423" s="181"/>
      <c r="EP423" s="181"/>
      <c r="EQ423" s="181"/>
      <c r="ER423" s="181"/>
      <c r="ES423" s="181"/>
      <c r="ET423" s="181"/>
      <c r="EU423" s="181"/>
      <c r="EV423" s="181"/>
      <c r="EW423" s="181"/>
      <c r="EX423" s="181"/>
      <c r="EY423" s="181"/>
      <c r="EZ423" s="181"/>
      <c r="FA423" s="181"/>
      <c r="FB423" s="181"/>
      <c r="FC423" s="181"/>
      <c r="FD423" s="181"/>
      <c r="FE423" s="181"/>
      <c r="FF423" s="181"/>
      <c r="FG423" s="181"/>
      <c r="FH423" s="181"/>
      <c r="FI423" s="181"/>
      <c r="FJ423" s="181"/>
      <c r="FK423" s="181"/>
      <c r="FL423" s="181"/>
      <c r="FM423" s="181"/>
      <c r="FN423" s="181"/>
      <c r="FO423" s="181"/>
      <c r="FP423" s="181"/>
      <c r="FQ423" s="181"/>
      <c r="FR423" s="181"/>
      <c r="FS423" s="181"/>
      <c r="FT423" s="181"/>
      <c r="FU423" s="181"/>
      <c r="FV423" s="181"/>
      <c r="FW423" s="181"/>
      <c r="FX423" s="181"/>
      <c r="FY423" s="181"/>
      <c r="FZ423" s="181"/>
      <c r="GA423" s="181"/>
      <c r="GB423" s="181"/>
      <c r="GC423" s="181"/>
      <c r="GD423" s="181"/>
      <c r="GE423" s="181"/>
      <c r="GF423" s="181"/>
      <c r="GG423" s="181"/>
      <c r="GH423" s="181"/>
      <c r="GI423" s="181"/>
      <c r="GJ423" s="181"/>
      <c r="GK423" s="181"/>
      <c r="GL423" s="181"/>
      <c r="GM423" s="181"/>
      <c r="GN423" s="181"/>
      <c r="GO423" s="181"/>
      <c r="GP423" s="181"/>
      <c r="GQ423" s="181"/>
      <c r="GR423" s="181"/>
      <c r="GS423" s="181"/>
      <c r="GT423" s="181"/>
      <c r="GU423" s="181"/>
      <c r="GV423" s="181"/>
      <c r="GW423" s="181"/>
      <c r="GX423" s="181"/>
      <c r="GY423" s="181"/>
      <c r="GZ423" s="181"/>
      <c r="HA423" s="181"/>
      <c r="HB423" s="181"/>
      <c r="HC423" s="181"/>
      <c r="HD423" s="181"/>
      <c r="HE423" s="181"/>
      <c r="HF423" s="181"/>
      <c r="HG423" s="181"/>
      <c r="HH423" s="181"/>
      <c r="HI423" s="181"/>
      <c r="HJ423" s="181"/>
      <c r="HK423" s="181"/>
      <c r="HL423" s="181"/>
      <c r="HM423" s="181"/>
      <c r="HN423" s="181"/>
      <c r="HO423" s="181"/>
      <c r="HP423" s="181"/>
      <c r="HQ423" s="181"/>
      <c r="HR423" s="181"/>
      <c r="HS423" s="181"/>
      <c r="HT423" s="181"/>
      <c r="HU423" s="181"/>
      <c r="HV423" s="181"/>
      <c r="HW423" s="181"/>
      <c r="HX423" s="181"/>
      <c r="HY423" s="181"/>
      <c r="HZ423" s="181"/>
      <c r="IA423" s="181"/>
      <c r="IB423" s="181"/>
      <c r="IC423" s="181"/>
      <c r="ID423" s="181"/>
      <c r="IE423" s="181"/>
      <c r="IF423" s="181"/>
      <c r="IG423" s="181"/>
      <c r="IH423" s="181"/>
      <c r="II423" s="181"/>
      <c r="IJ423" s="181"/>
      <c r="IK423" s="181"/>
      <c r="IL423" s="181"/>
      <c r="IM423" s="181"/>
      <c r="IN423" s="181"/>
      <c r="IO423" s="181"/>
      <c r="IP423" s="181"/>
      <c r="IQ423" s="181"/>
      <c r="IR423" s="181"/>
      <c r="IS423" s="181"/>
      <c r="IT423" s="181"/>
      <c r="IU423" s="181"/>
      <c r="IV423" s="181"/>
      <c r="IW423" s="181"/>
      <c r="IX423" s="181"/>
      <c r="IY423" s="181"/>
      <c r="IZ423" s="181"/>
      <c r="JA423" s="181"/>
      <c r="JB423" s="181"/>
      <c r="JC423" s="181"/>
      <c r="JD423" s="181"/>
      <c r="JE423" s="181"/>
      <c r="JF423" s="181"/>
      <c r="JG423" s="181"/>
      <c r="JH423" s="181"/>
      <c r="JI423" s="181"/>
      <c r="JJ423" s="181"/>
      <c r="JK423" s="181"/>
      <c r="JL423" s="181"/>
      <c r="JM423" s="181"/>
      <c r="JN423" s="181"/>
      <c r="JO423" s="181"/>
      <c r="JP423" s="181"/>
      <c r="JQ423" s="181"/>
      <c r="JR423" s="181"/>
      <c r="JS423" s="181"/>
      <c r="JT423" s="181"/>
      <c r="JU423" s="181"/>
      <c r="JV423" s="181"/>
      <c r="JW423" s="181"/>
      <c r="JX423" s="181"/>
      <c r="JY423" s="181"/>
      <c r="JZ423" s="181"/>
      <c r="KA423" s="181"/>
      <c r="KB423" s="181"/>
      <c r="KC423" s="181"/>
      <c r="KD423" s="181"/>
      <c r="KE423" s="181"/>
      <c r="KF423" s="181"/>
      <c r="KG423" s="181"/>
      <c r="KH423" s="181"/>
      <c r="KI423" s="181"/>
      <c r="KJ423" s="181"/>
      <c r="KK423" s="181"/>
      <c r="KL423" s="181"/>
      <c r="KM423" s="181"/>
      <c r="KN423" s="181"/>
      <c r="KO423" s="181"/>
      <c r="KP423" s="181"/>
      <c r="KQ423" s="181"/>
      <c r="KR423" s="181"/>
      <c r="KS423" s="181"/>
      <c r="KT423" s="181"/>
      <c r="KU423" s="181"/>
      <c r="KV423" s="181"/>
      <c r="KW423" s="181"/>
      <c r="KX423" s="181"/>
      <c r="KY423" s="181"/>
      <c r="KZ423" s="181"/>
      <c r="LA423" s="181"/>
      <c r="LB423" s="181"/>
      <c r="LC423" s="181"/>
      <c r="LD423" s="181"/>
      <c r="LE423" s="181"/>
      <c r="LF423" s="181"/>
      <c r="LG423" s="181"/>
      <c r="LH423" s="181"/>
      <c r="LI423" s="181"/>
      <c r="LJ423" s="181"/>
      <c r="LK423" s="181"/>
      <c r="LL423" s="181"/>
      <c r="LM423" s="181"/>
      <c r="LN423" s="181"/>
      <c r="LO423" s="181"/>
      <c r="LP423" s="181"/>
      <c r="LQ423" s="181"/>
      <c r="LR423" s="181"/>
      <c r="LS423" s="181"/>
      <c r="LT423" s="181"/>
      <c r="LU423" s="181"/>
      <c r="LV423" s="181"/>
      <c r="LW423" s="181"/>
      <c r="LX423" s="181"/>
      <c r="LY423" s="181"/>
      <c r="LZ423" s="181"/>
      <c r="MA423" s="181"/>
      <c r="MB423" s="181"/>
      <c r="MC423" s="181"/>
      <c r="MD423" s="181"/>
      <c r="ME423" s="181"/>
      <c r="MF423" s="181"/>
      <c r="MG423" s="181"/>
      <c r="MH423" s="181"/>
      <c r="MI423" s="181"/>
      <c r="MJ423" s="181"/>
      <c r="MK423" s="181"/>
      <c r="ML423" s="181"/>
      <c r="MM423" s="181"/>
      <c r="MN423" s="181"/>
      <c r="MO423" s="181"/>
      <c r="MP423" s="181"/>
      <c r="MQ423" s="181"/>
      <c r="MR423" s="181"/>
      <c r="MS423" s="181"/>
      <c r="MT423" s="181"/>
      <c r="MU423" s="181"/>
      <c r="MV423" s="181"/>
      <c r="MW423" s="181"/>
      <c r="MX423" s="181"/>
      <c r="MY423" s="181"/>
      <c r="MZ423" s="181"/>
      <c r="NA423" s="181"/>
      <c r="NB423" s="181"/>
      <c r="NC423" s="181"/>
      <c r="ND423" s="181"/>
      <c r="NE423" s="181"/>
      <c r="NF423" s="181"/>
      <c r="NG423" s="181"/>
      <c r="NH423" s="181"/>
      <c r="NI423" s="181"/>
      <c r="NJ423" s="181"/>
      <c r="NK423" s="181"/>
      <c r="NL423" s="181"/>
      <c r="NM423" s="181"/>
      <c r="NN423" s="181"/>
      <c r="NO423" s="181"/>
      <c r="NP423" s="181"/>
      <c r="NQ423" s="181"/>
      <c r="NR423" s="181"/>
      <c r="NS423" s="181"/>
      <c r="NT423" s="181"/>
      <c r="NU423" s="181"/>
      <c r="NV423" s="181"/>
      <c r="NW423" s="181"/>
      <c r="NX423" s="181"/>
      <c r="NY423" s="181"/>
      <c r="NZ423" s="181"/>
      <c r="OA423" s="181"/>
      <c r="OB423" s="181"/>
      <c r="OC423" s="181"/>
      <c r="OD423" s="181"/>
      <c r="OE423" s="181"/>
      <c r="OF423" s="181"/>
      <c r="OG423" s="181"/>
      <c r="OH423" s="181"/>
      <c r="OI423" s="181"/>
      <c r="OJ423" s="181"/>
      <c r="OK423" s="181"/>
      <c r="OL423" s="181"/>
      <c r="OM423" s="181"/>
      <c r="ON423" s="181"/>
      <c r="OO423" s="181"/>
      <c r="OP423" s="181"/>
      <c r="OQ423" s="181"/>
      <c r="OR423" s="181"/>
      <c r="OS423" s="181"/>
      <c r="OT423" s="181"/>
      <c r="OU423" s="181"/>
      <c r="OV423" s="181"/>
      <c r="OW423" s="181"/>
      <c r="OX423" s="181"/>
      <c r="OY423" s="181"/>
      <c r="OZ423" s="181"/>
      <c r="PA423" s="181"/>
      <c r="PB423" s="181"/>
      <c r="PC423" s="181"/>
      <c r="PD423" s="181"/>
      <c r="PE423" s="181"/>
      <c r="PF423" s="181"/>
      <c r="PG423" s="181"/>
      <c r="PH423" s="181"/>
      <c r="PI423" s="181"/>
      <c r="PJ423" s="181"/>
      <c r="PK423" s="181"/>
      <c r="PL423" s="181"/>
      <c r="PM423" s="181"/>
      <c r="PN423" s="181"/>
      <c r="PO423" s="181"/>
      <c r="PP423" s="181"/>
      <c r="PQ423" s="181"/>
      <c r="PR423" s="181"/>
      <c r="PS423" s="181"/>
      <c r="PT423" s="181"/>
      <c r="PU423" s="181"/>
      <c r="PV423" s="181"/>
      <c r="PW423" s="181"/>
      <c r="PX423" s="181"/>
      <c r="PY423" s="181"/>
      <c r="PZ423" s="181"/>
      <c r="QA423" s="181"/>
      <c r="QB423" s="181"/>
      <c r="QC423" s="181"/>
      <c r="QD423" s="181"/>
      <c r="QE423" s="181"/>
      <c r="QF423" s="181"/>
      <c r="QG423" s="181"/>
      <c r="QH423" s="181"/>
      <c r="QI423" s="181"/>
      <c r="QJ423" s="181"/>
      <c r="QK423" s="181"/>
      <c r="QL423" s="181"/>
      <c r="QM423" s="181"/>
      <c r="QN423" s="181"/>
      <c r="QO423" s="181"/>
      <c r="QP423" s="181"/>
      <c r="QQ423" s="181"/>
      <c r="QR423" s="181"/>
      <c r="QS423" s="181"/>
      <c r="QT423" s="181"/>
      <c r="QU423" s="181"/>
      <c r="QV423" s="181"/>
      <c r="QW423" s="181"/>
      <c r="QX423" s="181"/>
      <c r="QY423" s="181"/>
      <c r="QZ423" s="181"/>
      <c r="RA423" s="181"/>
      <c r="RB423" s="181"/>
      <c r="RC423" s="181"/>
      <c r="RD423" s="181"/>
      <c r="RE423" s="181"/>
      <c r="RF423" s="181"/>
      <c r="RG423" s="181"/>
      <c r="RH423" s="181"/>
      <c r="RI423" s="181"/>
      <c r="RJ423" s="181"/>
      <c r="RK423" s="181"/>
      <c r="RL423" s="181"/>
      <c r="RM423" s="181"/>
      <c r="RN423" s="181"/>
      <c r="RO423" s="181"/>
      <c r="RP423" s="181"/>
      <c r="RQ423" s="181"/>
      <c r="RR423" s="181"/>
      <c r="RS423" s="181"/>
      <c r="RT423" s="181"/>
      <c r="RU423" s="181"/>
      <c r="RV423" s="181"/>
      <c r="RW423" s="181"/>
      <c r="RX423" s="181"/>
      <c r="RY423" s="181"/>
      <c r="RZ423" s="181"/>
      <c r="SA423" s="181"/>
      <c r="SB423" s="181"/>
    </row>
    <row r="424" spans="1:496" s="183" customFormat="1" ht="15" customHeight="1" x14ac:dyDescent="0.2">
      <c r="A424" t="s">
        <v>1954</v>
      </c>
      <c r="B424"/>
      <c r="C424"/>
      <c r="D424"/>
      <c r="E424" t="s">
        <v>301</v>
      </c>
      <c r="F424" s="181"/>
      <c r="G424" s="181"/>
      <c r="H424" s="181"/>
      <c r="I424" s="181"/>
      <c r="J424" s="181"/>
      <c r="K424" s="181"/>
      <c r="L424" s="181"/>
      <c r="M424" s="181"/>
      <c r="N424" s="181"/>
      <c r="O424" s="181"/>
      <c r="P424" s="181"/>
      <c r="Q424" s="181"/>
      <c r="R424" s="181"/>
      <c r="S424" s="181"/>
      <c r="T424" s="181"/>
      <c r="U424" s="181"/>
      <c r="V424" s="181"/>
      <c r="W424" s="181"/>
      <c r="X424" s="181"/>
      <c r="Y424" s="181"/>
      <c r="Z424" s="181"/>
      <c r="AA424" s="181"/>
      <c r="AB424" s="181"/>
      <c r="AC424" s="181"/>
      <c r="AD424" s="181"/>
      <c r="AE424" s="181"/>
      <c r="AF424" s="181"/>
      <c r="AG424" s="181"/>
      <c r="AH424" s="181"/>
      <c r="AI424" s="181"/>
      <c r="AJ424" s="181"/>
      <c r="AK424" s="181"/>
      <c r="AL424" s="181"/>
      <c r="AM424" s="181"/>
      <c r="AN424" s="181"/>
      <c r="AO424" s="181"/>
      <c r="AP424" s="181"/>
      <c r="AQ424" s="181"/>
      <c r="AR424" s="181"/>
      <c r="AS424" s="181"/>
      <c r="AT424" s="181"/>
      <c r="AU424" s="181"/>
      <c r="AV424" s="181"/>
      <c r="AW424" s="181"/>
      <c r="AX424" s="181"/>
      <c r="AY424" s="181"/>
      <c r="AZ424" s="181"/>
      <c r="BA424" s="181"/>
      <c r="BB424" s="181"/>
      <c r="BC424" s="181"/>
      <c r="BD424" s="181"/>
      <c r="BE424" s="181"/>
      <c r="BF424" s="181"/>
      <c r="BG424" s="181"/>
      <c r="BH424" s="181"/>
      <c r="BI424" s="181"/>
      <c r="BJ424" s="181"/>
      <c r="BK424" s="181"/>
      <c r="BL424" s="181"/>
      <c r="BM424" s="181"/>
      <c r="BN424" s="181"/>
      <c r="BO424" s="181"/>
      <c r="BP424" s="181"/>
      <c r="BQ424" s="181"/>
      <c r="BR424" s="181"/>
      <c r="BS424" s="181"/>
      <c r="BT424" s="181"/>
      <c r="BU424" s="181"/>
      <c r="BV424" s="181"/>
      <c r="BW424" s="181"/>
      <c r="BX424" s="181"/>
      <c r="BY424" s="181"/>
      <c r="BZ424" s="181"/>
      <c r="CA424" s="181"/>
      <c r="CB424" s="181"/>
      <c r="CC424" s="181"/>
      <c r="CD424" s="181"/>
      <c r="CE424" s="181"/>
      <c r="CF424" s="181"/>
      <c r="CG424" s="181"/>
      <c r="CH424" s="181"/>
      <c r="CI424" s="181"/>
      <c r="CJ424" s="181"/>
      <c r="CK424" s="181"/>
      <c r="CL424" s="181"/>
      <c r="CM424" s="181"/>
      <c r="CN424" s="181"/>
      <c r="CO424" s="181"/>
      <c r="CP424" s="181"/>
      <c r="CQ424" s="181"/>
      <c r="CR424" s="181"/>
      <c r="CS424" s="181"/>
      <c r="CT424" s="181"/>
      <c r="CU424" s="181"/>
      <c r="CV424" s="181"/>
      <c r="CW424" s="181"/>
      <c r="CX424" s="181"/>
      <c r="CY424" s="181"/>
      <c r="CZ424" s="181"/>
      <c r="DA424" s="181"/>
      <c r="DB424" s="181"/>
      <c r="DC424" s="181"/>
      <c r="DD424" s="181"/>
      <c r="DE424" s="181"/>
      <c r="DF424" s="181"/>
      <c r="DG424" s="181"/>
      <c r="DH424" s="181"/>
      <c r="DI424" s="181"/>
      <c r="DJ424" s="181"/>
      <c r="DK424" s="181"/>
      <c r="DL424" s="181"/>
      <c r="DM424" s="181"/>
      <c r="DN424" s="181"/>
      <c r="DO424" s="181"/>
      <c r="DP424" s="181"/>
      <c r="DQ424" s="181"/>
      <c r="DR424" s="181"/>
      <c r="DS424" s="181"/>
      <c r="DT424" s="181"/>
      <c r="DU424" s="181"/>
      <c r="DV424" s="181"/>
      <c r="DW424" s="181"/>
      <c r="DX424" s="181"/>
      <c r="DY424" s="181"/>
      <c r="DZ424" s="181"/>
      <c r="EA424" s="181"/>
      <c r="EB424" s="181"/>
      <c r="EC424" s="181"/>
      <c r="ED424" s="181"/>
      <c r="EE424" s="181"/>
      <c r="EF424" s="181"/>
      <c r="EG424" s="181"/>
      <c r="EH424" s="181"/>
      <c r="EI424" s="181"/>
      <c r="EJ424" s="181"/>
      <c r="EK424" s="181"/>
      <c r="EL424" s="181"/>
      <c r="EM424" s="181"/>
      <c r="EN424" s="181"/>
      <c r="EO424" s="181"/>
      <c r="EP424" s="181"/>
      <c r="EQ424" s="181"/>
      <c r="ER424" s="181"/>
      <c r="ES424" s="181"/>
      <c r="ET424" s="181"/>
      <c r="EU424" s="181"/>
      <c r="EV424" s="181"/>
      <c r="EW424" s="181"/>
      <c r="EX424" s="181"/>
      <c r="EY424" s="181"/>
      <c r="EZ424" s="181"/>
      <c r="FA424" s="181"/>
      <c r="FB424" s="181"/>
      <c r="FC424" s="181"/>
      <c r="FD424" s="181"/>
      <c r="FE424" s="181"/>
      <c r="FF424" s="181"/>
      <c r="FG424" s="181"/>
      <c r="FH424" s="181"/>
      <c r="FI424" s="181"/>
      <c r="FJ424" s="181"/>
      <c r="FK424" s="181"/>
      <c r="FL424" s="181"/>
      <c r="FM424" s="181"/>
      <c r="FN424" s="181"/>
      <c r="FO424" s="181"/>
      <c r="FP424" s="181"/>
      <c r="FQ424" s="181"/>
      <c r="FR424" s="181"/>
      <c r="FS424" s="181"/>
      <c r="FT424" s="181"/>
      <c r="FU424" s="181"/>
      <c r="FV424" s="181"/>
      <c r="FW424" s="181"/>
      <c r="FX424" s="181"/>
      <c r="FY424" s="181"/>
      <c r="FZ424" s="181"/>
      <c r="GA424" s="181"/>
      <c r="GB424" s="181"/>
      <c r="GC424" s="181"/>
      <c r="GD424" s="181"/>
      <c r="GE424" s="181"/>
      <c r="GF424" s="181"/>
      <c r="GG424" s="181"/>
      <c r="GH424" s="181"/>
      <c r="GI424" s="181"/>
      <c r="GJ424" s="181"/>
      <c r="GK424" s="181"/>
      <c r="GL424" s="181"/>
      <c r="GM424" s="181"/>
      <c r="GN424" s="181"/>
      <c r="GO424" s="181"/>
      <c r="GP424" s="181"/>
      <c r="GQ424" s="181"/>
      <c r="GR424" s="181"/>
      <c r="GS424" s="181"/>
      <c r="GT424" s="181"/>
      <c r="GU424" s="181"/>
      <c r="GV424" s="181"/>
      <c r="GW424" s="181"/>
      <c r="GX424" s="181"/>
      <c r="GY424" s="181"/>
      <c r="GZ424" s="181"/>
      <c r="HA424" s="181"/>
      <c r="HB424" s="181"/>
      <c r="HC424" s="181"/>
      <c r="HD424" s="181"/>
      <c r="HE424" s="181"/>
      <c r="HF424" s="181"/>
      <c r="HG424" s="181"/>
      <c r="HH424" s="181"/>
      <c r="HI424" s="181"/>
      <c r="HJ424" s="181"/>
      <c r="HK424" s="181"/>
      <c r="HL424" s="181"/>
      <c r="HM424" s="181"/>
      <c r="HN424" s="181"/>
      <c r="HO424" s="181"/>
      <c r="HP424" s="181"/>
      <c r="HQ424" s="181"/>
      <c r="HR424" s="181"/>
      <c r="HS424" s="181"/>
      <c r="HT424" s="181"/>
      <c r="HU424" s="181"/>
      <c r="HV424" s="181"/>
      <c r="HW424" s="181"/>
      <c r="HX424" s="181"/>
      <c r="HY424" s="181"/>
      <c r="HZ424" s="181"/>
      <c r="IA424" s="181"/>
      <c r="IB424" s="181"/>
      <c r="IC424" s="181"/>
      <c r="ID424" s="181"/>
      <c r="IE424" s="181"/>
      <c r="IF424" s="181"/>
      <c r="IG424" s="181"/>
      <c r="IH424" s="181"/>
      <c r="II424" s="181"/>
      <c r="IJ424" s="181"/>
      <c r="IK424" s="181"/>
      <c r="IL424" s="181"/>
      <c r="IM424" s="181"/>
      <c r="IN424" s="181"/>
      <c r="IO424" s="181"/>
      <c r="IP424" s="181"/>
      <c r="IQ424" s="181"/>
      <c r="IR424" s="181"/>
      <c r="IS424" s="181"/>
      <c r="IT424" s="181"/>
      <c r="IU424" s="181"/>
      <c r="IV424" s="181"/>
      <c r="IW424" s="181"/>
      <c r="IX424" s="181"/>
      <c r="IY424" s="181"/>
      <c r="IZ424" s="181"/>
      <c r="JA424" s="181"/>
      <c r="JB424" s="181"/>
      <c r="JC424" s="181"/>
      <c r="JD424" s="181"/>
      <c r="JE424" s="181"/>
      <c r="JF424" s="181"/>
      <c r="JG424" s="181"/>
      <c r="JH424" s="181"/>
      <c r="JI424" s="181"/>
      <c r="JJ424" s="181"/>
      <c r="JK424" s="181"/>
      <c r="JL424" s="181"/>
      <c r="JM424" s="181"/>
      <c r="JN424" s="181"/>
      <c r="JO424" s="181"/>
      <c r="JP424" s="181"/>
      <c r="JQ424" s="181"/>
      <c r="JR424" s="181"/>
      <c r="JS424" s="181"/>
      <c r="JT424" s="181"/>
      <c r="JU424" s="181"/>
      <c r="JV424" s="181"/>
      <c r="JW424" s="181"/>
      <c r="JX424" s="181"/>
      <c r="JY424" s="181"/>
      <c r="JZ424" s="181"/>
      <c r="KA424" s="181"/>
      <c r="KB424" s="181"/>
      <c r="KC424" s="181"/>
      <c r="KD424" s="181"/>
      <c r="KE424" s="181"/>
      <c r="KF424" s="181"/>
      <c r="KG424" s="181"/>
      <c r="KH424" s="181"/>
      <c r="KI424" s="181"/>
      <c r="KJ424" s="181"/>
      <c r="KK424" s="181"/>
      <c r="KL424" s="181"/>
      <c r="KM424" s="181"/>
      <c r="KN424" s="181"/>
      <c r="KO424" s="181"/>
      <c r="KP424" s="181"/>
      <c r="KQ424" s="181"/>
      <c r="KR424" s="181"/>
      <c r="KS424" s="181"/>
      <c r="KT424" s="181"/>
      <c r="KU424" s="181"/>
      <c r="KV424" s="181"/>
      <c r="KW424" s="181"/>
      <c r="KX424" s="181"/>
      <c r="KY424" s="181"/>
      <c r="KZ424" s="181"/>
      <c r="LA424" s="181"/>
      <c r="LB424" s="181"/>
      <c r="LC424" s="181"/>
      <c r="LD424" s="181"/>
      <c r="LE424" s="181"/>
      <c r="LF424" s="181"/>
      <c r="LG424" s="181"/>
      <c r="LH424" s="181"/>
      <c r="LI424" s="181"/>
      <c r="LJ424" s="181"/>
      <c r="LK424" s="181"/>
      <c r="LL424" s="181"/>
      <c r="LM424" s="181"/>
      <c r="LN424" s="181"/>
      <c r="LO424" s="181"/>
      <c r="LP424" s="181"/>
      <c r="LQ424" s="181"/>
      <c r="LR424" s="181"/>
      <c r="LS424" s="181"/>
      <c r="LT424" s="181"/>
      <c r="LU424" s="181"/>
      <c r="LV424" s="181"/>
      <c r="LW424" s="181"/>
      <c r="LX424" s="181"/>
      <c r="LY424" s="181"/>
      <c r="LZ424" s="181"/>
      <c r="MA424" s="181"/>
      <c r="MB424" s="181"/>
      <c r="MC424" s="181"/>
      <c r="MD424" s="181"/>
      <c r="ME424" s="181"/>
      <c r="MF424" s="181"/>
      <c r="MG424" s="181"/>
      <c r="MH424" s="181"/>
      <c r="MI424" s="181"/>
      <c r="MJ424" s="181"/>
      <c r="MK424" s="181"/>
      <c r="ML424" s="181"/>
      <c r="MM424" s="181"/>
      <c r="MN424" s="181"/>
      <c r="MO424" s="181"/>
      <c r="MP424" s="181"/>
      <c r="MQ424" s="181"/>
      <c r="MR424" s="181"/>
      <c r="MS424" s="181"/>
      <c r="MT424" s="181"/>
      <c r="MU424" s="181"/>
      <c r="MV424" s="181"/>
      <c r="MW424" s="181"/>
      <c r="MX424" s="181"/>
      <c r="MY424" s="181"/>
      <c r="MZ424" s="181"/>
      <c r="NA424" s="181"/>
      <c r="NB424" s="181"/>
      <c r="NC424" s="181"/>
      <c r="ND424" s="181"/>
      <c r="NE424" s="181"/>
      <c r="NF424" s="181"/>
      <c r="NG424" s="181"/>
      <c r="NH424" s="181"/>
      <c r="NI424" s="181"/>
      <c r="NJ424" s="181"/>
      <c r="NK424" s="181"/>
      <c r="NL424" s="181"/>
      <c r="NM424" s="181"/>
      <c r="NN424" s="181"/>
      <c r="NO424" s="181"/>
      <c r="NP424" s="181"/>
      <c r="NQ424" s="181"/>
      <c r="NR424" s="181"/>
      <c r="NS424" s="181"/>
      <c r="NT424" s="181"/>
      <c r="NU424" s="181"/>
      <c r="NV424" s="181"/>
      <c r="NW424" s="181"/>
      <c r="NX424" s="181"/>
      <c r="NY424" s="181"/>
      <c r="NZ424" s="181"/>
      <c r="OA424" s="181"/>
      <c r="OB424" s="181"/>
      <c r="OC424" s="181"/>
      <c r="OD424" s="181"/>
      <c r="OE424" s="181"/>
      <c r="OF424" s="181"/>
      <c r="OG424" s="181"/>
      <c r="OH424" s="181"/>
      <c r="OI424" s="181"/>
      <c r="OJ424" s="181"/>
      <c r="OK424" s="181"/>
      <c r="OL424" s="181"/>
      <c r="OM424" s="181"/>
      <c r="ON424" s="181"/>
      <c r="OO424" s="181"/>
      <c r="OP424" s="181"/>
      <c r="OQ424" s="181"/>
      <c r="OR424" s="181"/>
      <c r="OS424" s="181"/>
      <c r="OT424" s="181"/>
      <c r="OU424" s="181"/>
      <c r="OV424" s="181"/>
      <c r="OW424" s="181"/>
      <c r="OX424" s="181"/>
      <c r="OY424" s="181"/>
      <c r="OZ424" s="181"/>
      <c r="PA424" s="181"/>
      <c r="PB424" s="181"/>
      <c r="PC424" s="181"/>
      <c r="PD424" s="181"/>
      <c r="PE424" s="181"/>
      <c r="PF424" s="181"/>
      <c r="PG424" s="181"/>
      <c r="PH424" s="181"/>
      <c r="PI424" s="181"/>
      <c r="PJ424" s="181"/>
      <c r="PK424" s="181"/>
      <c r="PL424" s="181"/>
      <c r="PM424" s="181"/>
      <c r="PN424" s="181"/>
      <c r="PO424" s="181"/>
      <c r="PP424" s="181"/>
      <c r="PQ424" s="181"/>
      <c r="PR424" s="181"/>
      <c r="PS424" s="181"/>
      <c r="PT424" s="181"/>
      <c r="PU424" s="181"/>
      <c r="PV424" s="181"/>
      <c r="PW424" s="181"/>
      <c r="PX424" s="181"/>
      <c r="PY424" s="181"/>
      <c r="PZ424" s="181"/>
      <c r="QA424" s="181"/>
      <c r="QB424" s="181"/>
      <c r="QC424" s="181"/>
      <c r="QD424" s="181"/>
      <c r="QE424" s="181"/>
      <c r="QF424" s="181"/>
      <c r="QG424" s="181"/>
      <c r="QH424" s="181"/>
      <c r="QI424" s="181"/>
      <c r="QJ424" s="181"/>
      <c r="QK424" s="181"/>
      <c r="QL424" s="181"/>
      <c r="QM424" s="181"/>
      <c r="QN424" s="181"/>
      <c r="QO424" s="181"/>
      <c r="QP424" s="181"/>
      <c r="QQ424" s="181"/>
      <c r="QR424" s="181"/>
      <c r="QS424" s="181"/>
      <c r="QT424" s="181"/>
      <c r="QU424" s="181"/>
      <c r="QV424" s="181"/>
      <c r="QW424" s="181"/>
      <c r="QX424" s="181"/>
      <c r="QY424" s="181"/>
      <c r="QZ424" s="181"/>
      <c r="RA424" s="181"/>
      <c r="RB424" s="181"/>
      <c r="RC424" s="181"/>
      <c r="RD424" s="181"/>
      <c r="RE424" s="181"/>
      <c r="RF424" s="181"/>
      <c r="RG424" s="181"/>
      <c r="RH424" s="181"/>
      <c r="RI424" s="181"/>
      <c r="RJ424" s="181"/>
      <c r="RK424" s="181"/>
      <c r="RL424" s="181"/>
      <c r="RM424" s="181"/>
      <c r="RN424" s="181"/>
      <c r="RO424" s="181"/>
      <c r="RP424" s="181"/>
      <c r="RQ424" s="181"/>
      <c r="RR424" s="181"/>
      <c r="RS424" s="181"/>
      <c r="RT424" s="181"/>
      <c r="RU424" s="181"/>
      <c r="RV424" s="181"/>
      <c r="RW424" s="181"/>
      <c r="RX424" s="181"/>
      <c r="RY424" s="181"/>
      <c r="RZ424" s="181"/>
      <c r="SA424" s="181"/>
      <c r="SB424" s="181"/>
    </row>
    <row r="425" spans="1:496" ht="15" customHeight="1" x14ac:dyDescent="0.2">
      <c r="A425" t="s">
        <v>1955</v>
      </c>
      <c r="B425"/>
      <c r="C425"/>
      <c r="D425"/>
      <c r="E425" t="s">
        <v>299</v>
      </c>
    </row>
    <row r="426" spans="1:496" ht="15" customHeight="1" x14ac:dyDescent="0.2">
      <c r="A426" t="s">
        <v>1080</v>
      </c>
      <c r="B426"/>
      <c r="C426"/>
      <c r="D426"/>
      <c r="E426" t="s">
        <v>297</v>
      </c>
    </row>
    <row r="427" spans="1:496" ht="15" customHeight="1" x14ac:dyDescent="0.2">
      <c r="A427" t="s">
        <v>1956</v>
      </c>
      <c r="B427"/>
      <c r="C427"/>
      <c r="D427"/>
      <c r="E427" t="s">
        <v>1957</v>
      </c>
    </row>
    <row r="428" spans="1:496" ht="15" customHeight="1" x14ac:dyDescent="0.2">
      <c r="A428" t="s">
        <v>1958</v>
      </c>
      <c r="B428"/>
      <c r="C428"/>
      <c r="D428"/>
      <c r="E428" t="s">
        <v>1959</v>
      </c>
    </row>
    <row r="429" spans="1:496" ht="15" customHeight="1" x14ac:dyDescent="0.2">
      <c r="A429" t="s">
        <v>1960</v>
      </c>
      <c r="B429"/>
      <c r="C429"/>
      <c r="D429"/>
      <c r="E429" t="s">
        <v>298</v>
      </c>
    </row>
    <row r="430" spans="1:496" ht="15" customHeight="1" x14ac:dyDescent="0.2">
      <c r="A430" t="s">
        <v>1961</v>
      </c>
      <c r="B430"/>
      <c r="C430"/>
      <c r="D430"/>
      <c r="E430" t="s">
        <v>296</v>
      </c>
    </row>
    <row r="431" spans="1:496" ht="15" customHeight="1" x14ac:dyDescent="0.2">
      <c r="A431" t="s">
        <v>1962</v>
      </c>
      <c r="B431"/>
      <c r="C431"/>
      <c r="D431"/>
      <c r="E431" t="s">
        <v>289</v>
      </c>
    </row>
    <row r="432" spans="1:496" s="183" customFormat="1" ht="15" customHeight="1" x14ac:dyDescent="0.2">
      <c r="A432" t="s">
        <v>1087</v>
      </c>
      <c r="B432"/>
      <c r="C432"/>
      <c r="D432"/>
      <c r="E432" t="s">
        <v>293</v>
      </c>
      <c r="F432" s="181"/>
      <c r="G432" s="181"/>
      <c r="H432" s="181"/>
      <c r="I432" s="181"/>
      <c r="J432" s="181"/>
      <c r="K432" s="181"/>
      <c r="L432" s="181"/>
      <c r="M432" s="181"/>
      <c r="N432" s="181"/>
      <c r="O432" s="181"/>
      <c r="P432" s="181"/>
      <c r="Q432" s="181"/>
      <c r="R432" s="181"/>
      <c r="S432" s="181"/>
      <c r="T432" s="181"/>
      <c r="U432" s="181"/>
      <c r="V432" s="181"/>
      <c r="W432" s="181"/>
      <c r="X432" s="181"/>
      <c r="Y432" s="181"/>
      <c r="Z432" s="181"/>
      <c r="AA432" s="181"/>
      <c r="AB432" s="181"/>
      <c r="AC432" s="181"/>
      <c r="AD432" s="181"/>
      <c r="AE432" s="181"/>
      <c r="AF432" s="181"/>
      <c r="AG432" s="181"/>
      <c r="AH432" s="181"/>
      <c r="AI432" s="181"/>
      <c r="AJ432" s="181"/>
      <c r="AK432" s="181"/>
      <c r="AL432" s="181"/>
      <c r="AM432" s="181"/>
      <c r="AN432" s="181"/>
      <c r="AO432" s="181"/>
      <c r="AP432" s="181"/>
      <c r="AQ432" s="181"/>
      <c r="AR432" s="181"/>
      <c r="AS432" s="181"/>
      <c r="AT432" s="181"/>
      <c r="AU432" s="181"/>
      <c r="AV432" s="181"/>
      <c r="AW432" s="181"/>
      <c r="AX432" s="181"/>
      <c r="AY432" s="181"/>
      <c r="AZ432" s="181"/>
      <c r="BA432" s="181"/>
      <c r="BB432" s="181"/>
      <c r="BC432" s="181"/>
      <c r="BD432" s="181"/>
      <c r="BE432" s="181"/>
      <c r="BF432" s="181"/>
      <c r="BG432" s="181"/>
      <c r="BH432" s="181"/>
      <c r="BI432" s="181"/>
      <c r="BJ432" s="181"/>
      <c r="BK432" s="181"/>
      <c r="BL432" s="181"/>
      <c r="BM432" s="181"/>
      <c r="BN432" s="181"/>
      <c r="BO432" s="181"/>
      <c r="BP432" s="181"/>
      <c r="BQ432" s="181"/>
      <c r="BR432" s="181"/>
      <c r="BS432" s="181"/>
      <c r="BT432" s="181"/>
      <c r="BU432" s="181"/>
      <c r="BV432" s="181"/>
      <c r="BW432" s="181"/>
      <c r="BX432" s="181"/>
      <c r="BY432" s="181"/>
      <c r="BZ432" s="181"/>
      <c r="CA432" s="181"/>
      <c r="CB432" s="181"/>
      <c r="CC432" s="181"/>
      <c r="CD432" s="181"/>
      <c r="CE432" s="181"/>
      <c r="CF432" s="181"/>
      <c r="CG432" s="181"/>
      <c r="CH432" s="181"/>
      <c r="CI432" s="181"/>
      <c r="CJ432" s="181"/>
      <c r="CK432" s="181"/>
      <c r="CL432" s="181"/>
      <c r="CM432" s="181"/>
      <c r="CN432" s="181"/>
      <c r="CO432" s="181"/>
      <c r="CP432" s="181"/>
      <c r="CQ432" s="181"/>
      <c r="CR432" s="181"/>
      <c r="CS432" s="181"/>
      <c r="CT432" s="181"/>
      <c r="CU432" s="181"/>
      <c r="CV432" s="181"/>
      <c r="CW432" s="181"/>
      <c r="CX432" s="181"/>
      <c r="CY432" s="181"/>
      <c r="CZ432" s="181"/>
      <c r="DA432" s="181"/>
      <c r="DB432" s="181"/>
      <c r="DC432" s="181"/>
      <c r="DD432" s="181"/>
      <c r="DE432" s="181"/>
      <c r="DF432" s="181"/>
      <c r="DG432" s="181"/>
      <c r="DH432" s="181"/>
      <c r="DI432" s="181"/>
      <c r="DJ432" s="181"/>
      <c r="DK432" s="181"/>
      <c r="DL432" s="181"/>
      <c r="DM432" s="181"/>
      <c r="DN432" s="181"/>
      <c r="DO432" s="181"/>
      <c r="DP432" s="181"/>
      <c r="DQ432" s="181"/>
      <c r="DR432" s="181"/>
      <c r="DS432" s="181"/>
      <c r="DT432" s="181"/>
      <c r="DU432" s="181"/>
      <c r="DV432" s="181"/>
      <c r="DW432" s="181"/>
      <c r="DX432" s="181"/>
      <c r="DY432" s="181"/>
      <c r="DZ432" s="181"/>
      <c r="EA432" s="181"/>
      <c r="EB432" s="181"/>
      <c r="EC432" s="181"/>
      <c r="ED432" s="181"/>
      <c r="EE432" s="181"/>
      <c r="EF432" s="181"/>
      <c r="EG432" s="181"/>
      <c r="EH432" s="181"/>
      <c r="EI432" s="181"/>
      <c r="EJ432" s="181"/>
      <c r="EK432" s="181"/>
      <c r="EL432" s="181"/>
      <c r="EM432" s="181"/>
      <c r="EN432" s="181"/>
      <c r="EO432" s="181"/>
      <c r="EP432" s="181"/>
      <c r="EQ432" s="181"/>
      <c r="ER432" s="181"/>
      <c r="ES432" s="181"/>
      <c r="ET432" s="181"/>
      <c r="EU432" s="181"/>
      <c r="EV432" s="181"/>
      <c r="EW432" s="181"/>
      <c r="EX432" s="181"/>
      <c r="EY432" s="181"/>
      <c r="EZ432" s="181"/>
      <c r="FA432" s="181"/>
      <c r="FB432" s="181"/>
      <c r="FC432" s="181"/>
      <c r="FD432" s="181"/>
      <c r="FE432" s="181"/>
      <c r="FF432" s="181"/>
      <c r="FG432" s="181"/>
      <c r="FH432" s="181"/>
      <c r="FI432" s="181"/>
      <c r="FJ432" s="181"/>
      <c r="FK432" s="181"/>
      <c r="FL432" s="181"/>
      <c r="FM432" s="181"/>
      <c r="FN432" s="181"/>
      <c r="FO432" s="181"/>
      <c r="FP432" s="181"/>
      <c r="FQ432" s="181"/>
      <c r="FR432" s="181"/>
      <c r="FS432" s="181"/>
      <c r="FT432" s="181"/>
      <c r="FU432" s="181"/>
      <c r="FV432" s="181"/>
      <c r="FW432" s="181"/>
      <c r="FX432" s="181"/>
      <c r="FY432" s="181"/>
      <c r="FZ432" s="181"/>
      <c r="GA432" s="181"/>
      <c r="GB432" s="181"/>
      <c r="GC432" s="181"/>
      <c r="GD432" s="181"/>
      <c r="GE432" s="181"/>
      <c r="GF432" s="181"/>
      <c r="GG432" s="181"/>
      <c r="GH432" s="181"/>
      <c r="GI432" s="181"/>
      <c r="GJ432" s="181"/>
      <c r="GK432" s="181"/>
      <c r="GL432" s="181"/>
      <c r="GM432" s="181"/>
      <c r="GN432" s="181"/>
      <c r="GO432" s="181"/>
      <c r="GP432" s="181"/>
      <c r="GQ432" s="181"/>
      <c r="GR432" s="181"/>
      <c r="GS432" s="181"/>
      <c r="GT432" s="181"/>
      <c r="GU432" s="181"/>
      <c r="GV432" s="181"/>
      <c r="GW432" s="181"/>
      <c r="GX432" s="181"/>
      <c r="GY432" s="181"/>
      <c r="GZ432" s="181"/>
      <c r="HA432" s="181"/>
      <c r="HB432" s="181"/>
      <c r="HC432" s="181"/>
      <c r="HD432" s="181"/>
      <c r="HE432" s="181"/>
      <c r="HF432" s="181"/>
      <c r="HG432" s="181"/>
      <c r="HH432" s="181"/>
      <c r="HI432" s="181"/>
      <c r="HJ432" s="181"/>
      <c r="HK432" s="181"/>
      <c r="HL432" s="181"/>
      <c r="HM432" s="181"/>
      <c r="HN432" s="181"/>
      <c r="HO432" s="181"/>
      <c r="HP432" s="181"/>
      <c r="HQ432" s="181"/>
      <c r="HR432" s="181"/>
      <c r="HS432" s="181"/>
      <c r="HT432" s="181"/>
      <c r="HU432" s="181"/>
      <c r="HV432" s="181"/>
      <c r="HW432" s="181"/>
      <c r="HX432" s="181"/>
      <c r="HY432" s="181"/>
      <c r="HZ432" s="181"/>
      <c r="IA432" s="181"/>
      <c r="IB432" s="181"/>
      <c r="IC432" s="181"/>
      <c r="ID432" s="181"/>
      <c r="IE432" s="181"/>
      <c r="IF432" s="181"/>
      <c r="IG432" s="181"/>
      <c r="IH432" s="181"/>
      <c r="II432" s="181"/>
      <c r="IJ432" s="181"/>
      <c r="IK432" s="181"/>
      <c r="IL432" s="181"/>
      <c r="IM432" s="181"/>
      <c r="IN432" s="181"/>
      <c r="IO432" s="181"/>
      <c r="IP432" s="181"/>
      <c r="IQ432" s="181"/>
      <c r="IR432" s="181"/>
      <c r="IS432" s="181"/>
      <c r="IT432" s="181"/>
      <c r="IU432" s="181"/>
      <c r="IV432" s="181"/>
      <c r="IW432" s="181"/>
      <c r="IX432" s="181"/>
      <c r="IY432" s="181"/>
      <c r="IZ432" s="181"/>
      <c r="JA432" s="181"/>
      <c r="JB432" s="181"/>
      <c r="JC432" s="181"/>
      <c r="JD432" s="181"/>
      <c r="JE432" s="181"/>
      <c r="JF432" s="181"/>
      <c r="JG432" s="181"/>
      <c r="JH432" s="181"/>
      <c r="JI432" s="181"/>
      <c r="JJ432" s="181"/>
      <c r="JK432" s="181"/>
      <c r="JL432" s="181"/>
      <c r="JM432" s="181"/>
      <c r="JN432" s="181"/>
      <c r="JO432" s="181"/>
      <c r="JP432" s="181"/>
      <c r="JQ432" s="181"/>
      <c r="JR432" s="181"/>
      <c r="JS432" s="181"/>
      <c r="JT432" s="181"/>
      <c r="JU432" s="181"/>
      <c r="JV432" s="181"/>
      <c r="JW432" s="181"/>
      <c r="JX432" s="181"/>
      <c r="JY432" s="181"/>
      <c r="JZ432" s="181"/>
      <c r="KA432" s="181"/>
      <c r="KB432" s="181"/>
      <c r="KC432" s="181"/>
      <c r="KD432" s="181"/>
      <c r="KE432" s="181"/>
      <c r="KF432" s="181"/>
      <c r="KG432" s="181"/>
      <c r="KH432" s="181"/>
      <c r="KI432" s="181"/>
      <c r="KJ432" s="181"/>
      <c r="KK432" s="181"/>
      <c r="KL432" s="181"/>
      <c r="KM432" s="181"/>
      <c r="KN432" s="181"/>
      <c r="KO432" s="181"/>
      <c r="KP432" s="181"/>
      <c r="KQ432" s="181"/>
      <c r="KR432" s="181"/>
      <c r="KS432" s="181"/>
      <c r="KT432" s="181"/>
      <c r="KU432" s="181"/>
      <c r="KV432" s="181"/>
      <c r="KW432" s="181"/>
      <c r="KX432" s="181"/>
      <c r="KY432" s="181"/>
      <c r="KZ432" s="181"/>
      <c r="LA432" s="181"/>
      <c r="LB432" s="181"/>
      <c r="LC432" s="181"/>
      <c r="LD432" s="181"/>
      <c r="LE432" s="181"/>
      <c r="LF432" s="181"/>
      <c r="LG432" s="181"/>
      <c r="LH432" s="181"/>
      <c r="LI432" s="181"/>
      <c r="LJ432" s="181"/>
      <c r="LK432" s="181"/>
      <c r="LL432" s="181"/>
      <c r="LM432" s="181"/>
      <c r="LN432" s="181"/>
      <c r="LO432" s="181"/>
      <c r="LP432" s="181"/>
      <c r="LQ432" s="181"/>
      <c r="LR432" s="181"/>
      <c r="LS432" s="181"/>
      <c r="LT432" s="181"/>
      <c r="LU432" s="181"/>
      <c r="LV432" s="181"/>
      <c r="LW432" s="181"/>
      <c r="LX432" s="181"/>
      <c r="LY432" s="181"/>
      <c r="LZ432" s="181"/>
      <c r="MA432" s="181"/>
      <c r="MB432" s="181"/>
      <c r="MC432" s="181"/>
      <c r="MD432" s="181"/>
      <c r="ME432" s="181"/>
      <c r="MF432" s="181"/>
      <c r="MG432" s="181"/>
      <c r="MH432" s="181"/>
      <c r="MI432" s="181"/>
      <c r="MJ432" s="181"/>
      <c r="MK432" s="181"/>
      <c r="ML432" s="181"/>
      <c r="MM432" s="181"/>
      <c r="MN432" s="181"/>
      <c r="MO432" s="181"/>
      <c r="MP432" s="181"/>
      <c r="MQ432" s="181"/>
      <c r="MR432" s="181"/>
      <c r="MS432" s="181"/>
      <c r="MT432" s="181"/>
      <c r="MU432" s="181"/>
      <c r="MV432" s="181"/>
      <c r="MW432" s="181"/>
      <c r="MX432" s="181"/>
      <c r="MY432" s="181"/>
      <c r="MZ432" s="181"/>
      <c r="NA432" s="181"/>
      <c r="NB432" s="181"/>
      <c r="NC432" s="181"/>
      <c r="ND432" s="181"/>
      <c r="NE432" s="181"/>
      <c r="NF432" s="181"/>
      <c r="NG432" s="181"/>
      <c r="NH432" s="181"/>
      <c r="NI432" s="181"/>
      <c r="NJ432" s="181"/>
      <c r="NK432" s="181"/>
      <c r="NL432" s="181"/>
      <c r="NM432" s="181"/>
      <c r="NN432" s="181"/>
      <c r="NO432" s="181"/>
      <c r="NP432" s="181"/>
      <c r="NQ432" s="181"/>
      <c r="NR432" s="181"/>
      <c r="NS432" s="181"/>
      <c r="NT432" s="181"/>
      <c r="NU432" s="181"/>
      <c r="NV432" s="181"/>
      <c r="NW432" s="181"/>
      <c r="NX432" s="181"/>
      <c r="NY432" s="181"/>
      <c r="NZ432" s="181"/>
      <c r="OA432" s="181"/>
      <c r="OB432" s="181"/>
      <c r="OC432" s="181"/>
      <c r="OD432" s="181"/>
      <c r="OE432" s="181"/>
      <c r="OF432" s="181"/>
      <c r="OG432" s="181"/>
      <c r="OH432" s="181"/>
      <c r="OI432" s="181"/>
      <c r="OJ432" s="181"/>
      <c r="OK432" s="181"/>
      <c r="OL432" s="181"/>
      <c r="OM432" s="181"/>
      <c r="ON432" s="181"/>
      <c r="OO432" s="181"/>
      <c r="OP432" s="181"/>
      <c r="OQ432" s="181"/>
      <c r="OR432" s="181"/>
      <c r="OS432" s="181"/>
      <c r="OT432" s="181"/>
      <c r="OU432" s="181"/>
      <c r="OV432" s="181"/>
      <c r="OW432" s="181"/>
      <c r="OX432" s="181"/>
      <c r="OY432" s="181"/>
      <c r="OZ432" s="181"/>
      <c r="PA432" s="181"/>
      <c r="PB432" s="181"/>
      <c r="PC432" s="181"/>
      <c r="PD432" s="181"/>
      <c r="PE432" s="181"/>
      <c r="PF432" s="181"/>
      <c r="PG432" s="181"/>
      <c r="PH432" s="181"/>
      <c r="PI432" s="181"/>
      <c r="PJ432" s="181"/>
      <c r="PK432" s="181"/>
      <c r="PL432" s="181"/>
      <c r="PM432" s="181"/>
      <c r="PN432" s="181"/>
      <c r="PO432" s="181"/>
      <c r="PP432" s="181"/>
      <c r="PQ432" s="181"/>
      <c r="PR432" s="181"/>
      <c r="PS432" s="181"/>
      <c r="PT432" s="181"/>
      <c r="PU432" s="181"/>
      <c r="PV432" s="181"/>
      <c r="PW432" s="181"/>
      <c r="PX432" s="181"/>
      <c r="PY432" s="181"/>
      <c r="PZ432" s="181"/>
      <c r="QA432" s="181"/>
      <c r="QB432" s="181"/>
      <c r="QC432" s="181"/>
      <c r="QD432" s="181"/>
      <c r="QE432" s="181"/>
      <c r="QF432" s="181"/>
      <c r="QG432" s="181"/>
      <c r="QH432" s="181"/>
      <c r="QI432" s="181"/>
      <c r="QJ432" s="181"/>
      <c r="QK432" s="181"/>
      <c r="QL432" s="181"/>
      <c r="QM432" s="181"/>
      <c r="QN432" s="181"/>
      <c r="QO432" s="181"/>
      <c r="QP432" s="181"/>
      <c r="QQ432" s="181"/>
      <c r="QR432" s="181"/>
      <c r="QS432" s="181"/>
      <c r="QT432" s="181"/>
      <c r="QU432" s="181"/>
      <c r="QV432" s="181"/>
      <c r="QW432" s="181"/>
      <c r="QX432" s="181"/>
      <c r="QY432" s="181"/>
      <c r="QZ432" s="181"/>
      <c r="RA432" s="181"/>
      <c r="RB432" s="181"/>
      <c r="RC432" s="181"/>
      <c r="RD432" s="181"/>
      <c r="RE432" s="181"/>
      <c r="RF432" s="181"/>
      <c r="RG432" s="181"/>
      <c r="RH432" s="181"/>
      <c r="RI432" s="181"/>
      <c r="RJ432" s="181"/>
      <c r="RK432" s="181"/>
      <c r="RL432" s="181"/>
      <c r="RM432" s="181"/>
      <c r="RN432" s="181"/>
      <c r="RO432" s="181"/>
      <c r="RP432" s="181"/>
      <c r="RQ432" s="181"/>
      <c r="RR432" s="181"/>
      <c r="RS432" s="181"/>
      <c r="RT432" s="181"/>
      <c r="RU432" s="181"/>
      <c r="RV432" s="181"/>
      <c r="RW432" s="181"/>
      <c r="RX432" s="181"/>
      <c r="RY432" s="181"/>
      <c r="RZ432" s="181"/>
      <c r="SA432" s="181"/>
      <c r="SB432" s="181"/>
    </row>
    <row r="433" spans="1:496" ht="15" customHeight="1" x14ac:dyDescent="0.2">
      <c r="A433" t="s">
        <v>1963</v>
      </c>
      <c r="B433"/>
      <c r="C433"/>
      <c r="D433"/>
      <c r="E433" t="s">
        <v>291</v>
      </c>
    </row>
    <row r="434" spans="1:496" ht="15" customHeight="1" x14ac:dyDescent="0.2">
      <c r="A434" t="s">
        <v>1964</v>
      </c>
      <c r="B434"/>
      <c r="C434"/>
      <c r="D434"/>
      <c r="E434" t="s">
        <v>292</v>
      </c>
    </row>
    <row r="435" spans="1:496" s="183" customFormat="1" ht="15" customHeight="1" x14ac:dyDescent="0.2">
      <c r="A435" t="s">
        <v>1083</v>
      </c>
      <c r="B435"/>
      <c r="C435"/>
      <c r="D435"/>
      <c r="E435" t="s">
        <v>295</v>
      </c>
      <c r="F435" s="181"/>
      <c r="G435" s="181"/>
      <c r="H435" s="181"/>
      <c r="I435" s="181"/>
      <c r="J435" s="181"/>
      <c r="K435" s="181"/>
      <c r="L435" s="181"/>
      <c r="M435" s="181"/>
      <c r="N435" s="181"/>
      <c r="O435" s="181"/>
      <c r="P435" s="181"/>
      <c r="Q435" s="181"/>
      <c r="R435" s="181"/>
      <c r="S435" s="181"/>
      <c r="T435" s="181"/>
      <c r="U435" s="181"/>
      <c r="V435" s="181"/>
      <c r="W435" s="181"/>
      <c r="X435" s="181"/>
      <c r="Y435" s="181"/>
      <c r="Z435" s="181"/>
      <c r="AA435" s="181"/>
      <c r="AB435" s="181"/>
      <c r="AC435" s="181"/>
      <c r="AD435" s="181"/>
      <c r="AE435" s="181"/>
      <c r="AF435" s="181"/>
      <c r="AG435" s="181"/>
      <c r="AH435" s="181"/>
      <c r="AI435" s="181"/>
      <c r="AJ435" s="181"/>
      <c r="AK435" s="181"/>
      <c r="AL435" s="181"/>
      <c r="AM435" s="181"/>
      <c r="AN435" s="181"/>
      <c r="AO435" s="181"/>
      <c r="AP435" s="181"/>
      <c r="AQ435" s="181"/>
      <c r="AR435" s="181"/>
      <c r="AS435" s="181"/>
      <c r="AT435" s="181"/>
      <c r="AU435" s="181"/>
      <c r="AV435" s="181"/>
      <c r="AW435" s="181"/>
      <c r="AX435" s="181"/>
      <c r="AY435" s="181"/>
      <c r="AZ435" s="181"/>
      <c r="BA435" s="181"/>
      <c r="BB435" s="181"/>
      <c r="BC435" s="181"/>
      <c r="BD435" s="181"/>
      <c r="BE435" s="181"/>
      <c r="BF435" s="181"/>
      <c r="BG435" s="181"/>
      <c r="BH435" s="181"/>
      <c r="BI435" s="181"/>
      <c r="BJ435" s="181"/>
      <c r="BK435" s="181"/>
      <c r="BL435" s="181"/>
      <c r="BM435" s="181"/>
      <c r="BN435" s="181"/>
      <c r="BO435" s="181"/>
      <c r="BP435" s="181"/>
      <c r="BQ435" s="181"/>
      <c r="BR435" s="181"/>
      <c r="BS435" s="181"/>
      <c r="BT435" s="181"/>
      <c r="BU435" s="181"/>
      <c r="BV435" s="181"/>
      <c r="BW435" s="181"/>
      <c r="BX435" s="181"/>
      <c r="BY435" s="181"/>
      <c r="BZ435" s="181"/>
      <c r="CA435" s="181"/>
      <c r="CB435" s="181"/>
      <c r="CC435" s="181"/>
      <c r="CD435" s="181"/>
      <c r="CE435" s="181"/>
      <c r="CF435" s="181"/>
      <c r="CG435" s="181"/>
      <c r="CH435" s="181"/>
      <c r="CI435" s="181"/>
      <c r="CJ435" s="181"/>
      <c r="CK435" s="181"/>
      <c r="CL435" s="181"/>
      <c r="CM435" s="181"/>
      <c r="CN435" s="181"/>
      <c r="CO435" s="181"/>
      <c r="CP435" s="181"/>
      <c r="CQ435" s="181"/>
      <c r="CR435" s="181"/>
      <c r="CS435" s="181"/>
      <c r="CT435" s="181"/>
      <c r="CU435" s="181"/>
      <c r="CV435" s="181"/>
      <c r="CW435" s="181"/>
      <c r="CX435" s="181"/>
      <c r="CY435" s="181"/>
      <c r="CZ435" s="181"/>
      <c r="DA435" s="181"/>
      <c r="DB435" s="181"/>
      <c r="DC435" s="181"/>
      <c r="DD435" s="181"/>
      <c r="DE435" s="181"/>
      <c r="DF435" s="181"/>
      <c r="DG435" s="181"/>
      <c r="DH435" s="181"/>
      <c r="DI435" s="181"/>
      <c r="DJ435" s="181"/>
      <c r="DK435" s="181"/>
      <c r="DL435" s="181"/>
      <c r="DM435" s="181"/>
      <c r="DN435" s="181"/>
      <c r="DO435" s="181"/>
      <c r="DP435" s="181"/>
      <c r="DQ435" s="181"/>
      <c r="DR435" s="181"/>
      <c r="DS435" s="181"/>
      <c r="DT435" s="181"/>
      <c r="DU435" s="181"/>
      <c r="DV435" s="181"/>
      <c r="DW435" s="181"/>
      <c r="DX435" s="181"/>
      <c r="DY435" s="181"/>
      <c r="DZ435" s="181"/>
      <c r="EA435" s="181"/>
      <c r="EB435" s="181"/>
      <c r="EC435" s="181"/>
      <c r="ED435" s="181"/>
      <c r="EE435" s="181"/>
      <c r="EF435" s="181"/>
      <c r="EG435" s="181"/>
      <c r="EH435" s="181"/>
      <c r="EI435" s="181"/>
      <c r="EJ435" s="181"/>
      <c r="EK435" s="181"/>
      <c r="EL435" s="181"/>
      <c r="EM435" s="181"/>
      <c r="EN435" s="181"/>
      <c r="EO435" s="181"/>
      <c r="EP435" s="181"/>
      <c r="EQ435" s="181"/>
      <c r="ER435" s="181"/>
      <c r="ES435" s="181"/>
      <c r="ET435" s="181"/>
      <c r="EU435" s="181"/>
      <c r="EV435" s="181"/>
      <c r="EW435" s="181"/>
      <c r="EX435" s="181"/>
      <c r="EY435" s="181"/>
      <c r="EZ435" s="181"/>
      <c r="FA435" s="181"/>
      <c r="FB435" s="181"/>
      <c r="FC435" s="181"/>
      <c r="FD435" s="181"/>
      <c r="FE435" s="181"/>
      <c r="FF435" s="181"/>
      <c r="FG435" s="181"/>
      <c r="FH435" s="181"/>
      <c r="FI435" s="181"/>
      <c r="FJ435" s="181"/>
      <c r="FK435" s="181"/>
      <c r="FL435" s="181"/>
      <c r="FM435" s="181"/>
      <c r="FN435" s="181"/>
      <c r="FO435" s="181"/>
      <c r="FP435" s="181"/>
      <c r="FQ435" s="181"/>
      <c r="FR435" s="181"/>
      <c r="FS435" s="181"/>
      <c r="FT435" s="181"/>
      <c r="FU435" s="181"/>
      <c r="FV435" s="181"/>
      <c r="FW435" s="181"/>
      <c r="FX435" s="181"/>
      <c r="FY435" s="181"/>
      <c r="FZ435" s="181"/>
      <c r="GA435" s="181"/>
      <c r="GB435" s="181"/>
      <c r="GC435" s="181"/>
      <c r="GD435" s="181"/>
      <c r="GE435" s="181"/>
      <c r="GF435" s="181"/>
      <c r="GG435" s="181"/>
      <c r="GH435" s="181"/>
      <c r="GI435" s="181"/>
      <c r="GJ435" s="181"/>
      <c r="GK435" s="181"/>
      <c r="GL435" s="181"/>
      <c r="GM435" s="181"/>
      <c r="GN435" s="181"/>
      <c r="GO435" s="181"/>
      <c r="GP435" s="181"/>
      <c r="GQ435" s="181"/>
      <c r="GR435" s="181"/>
      <c r="GS435" s="181"/>
      <c r="GT435" s="181"/>
      <c r="GU435" s="181"/>
      <c r="GV435" s="181"/>
      <c r="GW435" s="181"/>
      <c r="GX435" s="181"/>
      <c r="GY435" s="181"/>
      <c r="GZ435" s="181"/>
      <c r="HA435" s="181"/>
      <c r="HB435" s="181"/>
      <c r="HC435" s="181"/>
      <c r="HD435" s="181"/>
      <c r="HE435" s="181"/>
      <c r="HF435" s="181"/>
      <c r="HG435" s="181"/>
      <c r="HH435" s="181"/>
      <c r="HI435" s="181"/>
      <c r="HJ435" s="181"/>
      <c r="HK435" s="181"/>
      <c r="HL435" s="181"/>
      <c r="HM435" s="181"/>
      <c r="HN435" s="181"/>
      <c r="HO435" s="181"/>
      <c r="HP435" s="181"/>
      <c r="HQ435" s="181"/>
      <c r="HR435" s="181"/>
      <c r="HS435" s="181"/>
      <c r="HT435" s="181"/>
      <c r="HU435" s="181"/>
      <c r="HV435" s="181"/>
      <c r="HW435" s="181"/>
      <c r="HX435" s="181"/>
      <c r="HY435" s="181"/>
      <c r="HZ435" s="181"/>
      <c r="IA435" s="181"/>
      <c r="IB435" s="181"/>
      <c r="IC435" s="181"/>
      <c r="ID435" s="181"/>
      <c r="IE435" s="181"/>
      <c r="IF435" s="181"/>
      <c r="IG435" s="181"/>
      <c r="IH435" s="181"/>
      <c r="II435" s="181"/>
      <c r="IJ435" s="181"/>
      <c r="IK435" s="181"/>
      <c r="IL435" s="181"/>
      <c r="IM435" s="181"/>
      <c r="IN435" s="181"/>
      <c r="IO435" s="181"/>
      <c r="IP435" s="181"/>
      <c r="IQ435" s="181"/>
      <c r="IR435" s="181"/>
      <c r="IS435" s="181"/>
      <c r="IT435" s="181"/>
      <c r="IU435" s="181"/>
      <c r="IV435" s="181"/>
      <c r="IW435" s="181"/>
      <c r="IX435" s="181"/>
      <c r="IY435" s="181"/>
      <c r="IZ435" s="181"/>
      <c r="JA435" s="181"/>
      <c r="JB435" s="181"/>
      <c r="JC435" s="181"/>
      <c r="JD435" s="181"/>
      <c r="JE435" s="181"/>
      <c r="JF435" s="181"/>
      <c r="JG435" s="181"/>
      <c r="JH435" s="181"/>
      <c r="JI435" s="181"/>
      <c r="JJ435" s="181"/>
      <c r="JK435" s="181"/>
      <c r="JL435" s="181"/>
      <c r="JM435" s="181"/>
      <c r="JN435" s="181"/>
      <c r="JO435" s="181"/>
      <c r="JP435" s="181"/>
      <c r="JQ435" s="181"/>
      <c r="JR435" s="181"/>
      <c r="JS435" s="181"/>
      <c r="JT435" s="181"/>
      <c r="JU435" s="181"/>
      <c r="JV435" s="181"/>
      <c r="JW435" s="181"/>
      <c r="JX435" s="181"/>
      <c r="JY435" s="181"/>
      <c r="JZ435" s="181"/>
      <c r="KA435" s="181"/>
      <c r="KB435" s="181"/>
      <c r="KC435" s="181"/>
      <c r="KD435" s="181"/>
      <c r="KE435" s="181"/>
      <c r="KF435" s="181"/>
      <c r="KG435" s="181"/>
      <c r="KH435" s="181"/>
      <c r="KI435" s="181"/>
      <c r="KJ435" s="181"/>
      <c r="KK435" s="181"/>
      <c r="KL435" s="181"/>
      <c r="KM435" s="181"/>
      <c r="KN435" s="181"/>
      <c r="KO435" s="181"/>
      <c r="KP435" s="181"/>
      <c r="KQ435" s="181"/>
      <c r="KR435" s="181"/>
      <c r="KS435" s="181"/>
      <c r="KT435" s="181"/>
      <c r="KU435" s="181"/>
      <c r="KV435" s="181"/>
      <c r="KW435" s="181"/>
      <c r="KX435" s="181"/>
      <c r="KY435" s="181"/>
      <c r="KZ435" s="181"/>
      <c r="LA435" s="181"/>
      <c r="LB435" s="181"/>
      <c r="LC435" s="181"/>
      <c r="LD435" s="181"/>
      <c r="LE435" s="181"/>
      <c r="LF435" s="181"/>
      <c r="LG435" s="181"/>
      <c r="LH435" s="181"/>
      <c r="LI435" s="181"/>
      <c r="LJ435" s="181"/>
      <c r="LK435" s="181"/>
      <c r="LL435" s="181"/>
      <c r="LM435" s="181"/>
      <c r="LN435" s="181"/>
      <c r="LO435" s="181"/>
      <c r="LP435" s="181"/>
      <c r="LQ435" s="181"/>
      <c r="LR435" s="181"/>
      <c r="LS435" s="181"/>
      <c r="LT435" s="181"/>
      <c r="LU435" s="181"/>
      <c r="LV435" s="181"/>
      <c r="LW435" s="181"/>
      <c r="LX435" s="181"/>
      <c r="LY435" s="181"/>
      <c r="LZ435" s="181"/>
      <c r="MA435" s="181"/>
      <c r="MB435" s="181"/>
      <c r="MC435" s="181"/>
      <c r="MD435" s="181"/>
      <c r="ME435" s="181"/>
      <c r="MF435" s="181"/>
      <c r="MG435" s="181"/>
      <c r="MH435" s="181"/>
      <c r="MI435" s="181"/>
      <c r="MJ435" s="181"/>
      <c r="MK435" s="181"/>
      <c r="ML435" s="181"/>
      <c r="MM435" s="181"/>
      <c r="MN435" s="181"/>
      <c r="MO435" s="181"/>
      <c r="MP435" s="181"/>
      <c r="MQ435" s="181"/>
      <c r="MR435" s="181"/>
      <c r="MS435" s="181"/>
      <c r="MT435" s="181"/>
      <c r="MU435" s="181"/>
      <c r="MV435" s="181"/>
      <c r="MW435" s="181"/>
      <c r="MX435" s="181"/>
      <c r="MY435" s="181"/>
      <c r="MZ435" s="181"/>
      <c r="NA435" s="181"/>
      <c r="NB435" s="181"/>
      <c r="NC435" s="181"/>
      <c r="ND435" s="181"/>
      <c r="NE435" s="181"/>
      <c r="NF435" s="181"/>
      <c r="NG435" s="181"/>
      <c r="NH435" s="181"/>
      <c r="NI435" s="181"/>
      <c r="NJ435" s="181"/>
      <c r="NK435" s="181"/>
      <c r="NL435" s="181"/>
      <c r="NM435" s="181"/>
      <c r="NN435" s="181"/>
      <c r="NO435" s="181"/>
      <c r="NP435" s="181"/>
      <c r="NQ435" s="181"/>
      <c r="NR435" s="181"/>
      <c r="NS435" s="181"/>
      <c r="NT435" s="181"/>
      <c r="NU435" s="181"/>
      <c r="NV435" s="181"/>
      <c r="NW435" s="181"/>
      <c r="NX435" s="181"/>
      <c r="NY435" s="181"/>
      <c r="NZ435" s="181"/>
      <c r="OA435" s="181"/>
      <c r="OB435" s="181"/>
      <c r="OC435" s="181"/>
      <c r="OD435" s="181"/>
      <c r="OE435" s="181"/>
      <c r="OF435" s="181"/>
      <c r="OG435" s="181"/>
      <c r="OH435" s="181"/>
      <c r="OI435" s="181"/>
      <c r="OJ435" s="181"/>
      <c r="OK435" s="181"/>
      <c r="OL435" s="181"/>
      <c r="OM435" s="181"/>
      <c r="ON435" s="181"/>
      <c r="OO435" s="181"/>
      <c r="OP435" s="181"/>
      <c r="OQ435" s="181"/>
      <c r="OR435" s="181"/>
      <c r="OS435" s="181"/>
      <c r="OT435" s="181"/>
      <c r="OU435" s="181"/>
      <c r="OV435" s="181"/>
      <c r="OW435" s="181"/>
      <c r="OX435" s="181"/>
      <c r="OY435" s="181"/>
      <c r="OZ435" s="181"/>
      <c r="PA435" s="181"/>
      <c r="PB435" s="181"/>
      <c r="PC435" s="181"/>
      <c r="PD435" s="181"/>
      <c r="PE435" s="181"/>
      <c r="PF435" s="181"/>
      <c r="PG435" s="181"/>
      <c r="PH435" s="181"/>
      <c r="PI435" s="181"/>
      <c r="PJ435" s="181"/>
      <c r="PK435" s="181"/>
      <c r="PL435" s="181"/>
      <c r="PM435" s="181"/>
      <c r="PN435" s="181"/>
      <c r="PO435" s="181"/>
      <c r="PP435" s="181"/>
      <c r="PQ435" s="181"/>
      <c r="PR435" s="181"/>
      <c r="PS435" s="181"/>
      <c r="PT435" s="181"/>
      <c r="PU435" s="181"/>
      <c r="PV435" s="181"/>
      <c r="PW435" s="181"/>
      <c r="PX435" s="181"/>
      <c r="PY435" s="181"/>
      <c r="PZ435" s="181"/>
      <c r="QA435" s="181"/>
      <c r="QB435" s="181"/>
      <c r="QC435" s="181"/>
      <c r="QD435" s="181"/>
      <c r="QE435" s="181"/>
      <c r="QF435" s="181"/>
      <c r="QG435" s="181"/>
      <c r="QH435" s="181"/>
      <c r="QI435" s="181"/>
      <c r="QJ435" s="181"/>
      <c r="QK435" s="181"/>
      <c r="QL435" s="181"/>
      <c r="QM435" s="181"/>
      <c r="QN435" s="181"/>
      <c r="QO435" s="181"/>
      <c r="QP435" s="181"/>
      <c r="QQ435" s="181"/>
      <c r="QR435" s="181"/>
      <c r="QS435" s="181"/>
      <c r="QT435" s="181"/>
      <c r="QU435" s="181"/>
      <c r="QV435" s="181"/>
      <c r="QW435" s="181"/>
      <c r="QX435" s="181"/>
      <c r="QY435" s="181"/>
      <c r="QZ435" s="181"/>
      <c r="RA435" s="181"/>
      <c r="RB435" s="181"/>
      <c r="RC435" s="181"/>
      <c r="RD435" s="181"/>
      <c r="RE435" s="181"/>
      <c r="RF435" s="181"/>
      <c r="RG435" s="181"/>
      <c r="RH435" s="181"/>
      <c r="RI435" s="181"/>
      <c r="RJ435" s="181"/>
      <c r="RK435" s="181"/>
      <c r="RL435" s="181"/>
      <c r="RM435" s="181"/>
      <c r="RN435" s="181"/>
      <c r="RO435" s="181"/>
      <c r="RP435" s="181"/>
      <c r="RQ435" s="181"/>
      <c r="RR435" s="181"/>
      <c r="RS435" s="181"/>
      <c r="RT435" s="181"/>
      <c r="RU435" s="181"/>
      <c r="RV435" s="181"/>
      <c r="RW435" s="181"/>
      <c r="RX435" s="181"/>
      <c r="RY435" s="181"/>
      <c r="RZ435" s="181"/>
      <c r="SA435" s="181"/>
      <c r="SB435" s="181"/>
    </row>
    <row r="436" spans="1:496" ht="15" customHeight="1" x14ac:dyDescent="0.2">
      <c r="A436" t="s">
        <v>1965</v>
      </c>
      <c r="B436"/>
      <c r="C436"/>
      <c r="D436"/>
      <c r="E436" t="s">
        <v>294</v>
      </c>
    </row>
    <row r="437" spans="1:496" ht="15" customHeight="1" x14ac:dyDescent="0.2">
      <c r="A437" t="s">
        <v>1966</v>
      </c>
      <c r="B437"/>
      <c r="C437"/>
      <c r="D437"/>
      <c r="E437" t="s">
        <v>1967</v>
      </c>
    </row>
    <row r="438" spans="1:496" s="183" customFormat="1" ht="15" customHeight="1" x14ac:dyDescent="0.2">
      <c r="A438" t="s">
        <v>1968</v>
      </c>
      <c r="B438"/>
      <c r="C438"/>
      <c r="D438"/>
      <c r="E438" t="s">
        <v>290</v>
      </c>
      <c r="F438" s="181"/>
      <c r="G438" s="181"/>
      <c r="H438" s="181"/>
      <c r="I438" s="181"/>
      <c r="J438" s="181"/>
      <c r="K438" s="181"/>
      <c r="L438" s="181"/>
      <c r="M438" s="181"/>
      <c r="N438" s="181"/>
      <c r="O438" s="181"/>
      <c r="P438" s="181"/>
      <c r="Q438" s="181"/>
      <c r="R438" s="181"/>
      <c r="S438" s="181"/>
      <c r="T438" s="181"/>
      <c r="U438" s="181"/>
      <c r="V438" s="181"/>
      <c r="W438" s="181"/>
      <c r="X438" s="181"/>
      <c r="Y438" s="181"/>
      <c r="Z438" s="181"/>
      <c r="AA438" s="181"/>
      <c r="AB438" s="181"/>
      <c r="AC438" s="181"/>
      <c r="AD438" s="181"/>
      <c r="AE438" s="181"/>
      <c r="AF438" s="181"/>
      <c r="AG438" s="181"/>
      <c r="AH438" s="181"/>
      <c r="AI438" s="181"/>
      <c r="AJ438" s="181"/>
      <c r="AK438" s="181"/>
      <c r="AL438" s="181"/>
      <c r="AM438" s="181"/>
      <c r="AN438" s="181"/>
      <c r="AO438" s="181"/>
      <c r="AP438" s="181"/>
      <c r="AQ438" s="181"/>
      <c r="AR438" s="181"/>
      <c r="AS438" s="181"/>
      <c r="AT438" s="181"/>
      <c r="AU438" s="181"/>
      <c r="AV438" s="181"/>
      <c r="AW438" s="181"/>
      <c r="AX438" s="181"/>
      <c r="AY438" s="181"/>
      <c r="AZ438" s="181"/>
      <c r="BA438" s="181"/>
      <c r="BB438" s="181"/>
      <c r="BC438" s="181"/>
      <c r="BD438" s="181"/>
      <c r="BE438" s="181"/>
      <c r="BF438" s="181"/>
      <c r="BG438" s="181"/>
      <c r="BH438" s="181"/>
      <c r="BI438" s="181"/>
      <c r="BJ438" s="181"/>
      <c r="BK438" s="181"/>
      <c r="BL438" s="181"/>
      <c r="BM438" s="181"/>
      <c r="BN438" s="181"/>
      <c r="BO438" s="181"/>
      <c r="BP438" s="181"/>
      <c r="BQ438" s="181"/>
      <c r="BR438" s="181"/>
      <c r="BS438" s="181"/>
      <c r="BT438" s="181"/>
      <c r="BU438" s="181"/>
      <c r="BV438" s="181"/>
      <c r="BW438" s="181"/>
      <c r="BX438" s="181"/>
      <c r="BY438" s="181"/>
      <c r="BZ438" s="181"/>
      <c r="CA438" s="181"/>
      <c r="CB438" s="181"/>
      <c r="CC438" s="181"/>
      <c r="CD438" s="181"/>
      <c r="CE438" s="181"/>
      <c r="CF438" s="181"/>
      <c r="CG438" s="181"/>
      <c r="CH438" s="181"/>
      <c r="CI438" s="181"/>
      <c r="CJ438" s="181"/>
      <c r="CK438" s="181"/>
      <c r="CL438" s="181"/>
      <c r="CM438" s="181"/>
      <c r="CN438" s="181"/>
      <c r="CO438" s="181"/>
      <c r="CP438" s="181"/>
      <c r="CQ438" s="181"/>
      <c r="CR438" s="181"/>
      <c r="CS438" s="181"/>
      <c r="CT438" s="181"/>
      <c r="CU438" s="181"/>
      <c r="CV438" s="181"/>
      <c r="CW438" s="181"/>
      <c r="CX438" s="181"/>
      <c r="CY438" s="181"/>
      <c r="CZ438" s="181"/>
      <c r="DA438" s="181"/>
      <c r="DB438" s="181"/>
      <c r="DC438" s="181"/>
      <c r="DD438" s="181"/>
      <c r="DE438" s="181"/>
      <c r="DF438" s="181"/>
      <c r="DG438" s="181"/>
      <c r="DH438" s="181"/>
      <c r="DI438" s="181"/>
      <c r="DJ438" s="181"/>
      <c r="DK438" s="181"/>
      <c r="DL438" s="181"/>
      <c r="DM438" s="181"/>
      <c r="DN438" s="181"/>
      <c r="DO438" s="181"/>
      <c r="DP438" s="181"/>
      <c r="DQ438" s="181"/>
      <c r="DR438" s="181"/>
      <c r="DS438" s="181"/>
      <c r="DT438" s="181"/>
      <c r="DU438" s="181"/>
      <c r="DV438" s="181"/>
      <c r="DW438" s="181"/>
      <c r="DX438" s="181"/>
      <c r="DY438" s="181"/>
      <c r="DZ438" s="181"/>
      <c r="EA438" s="181"/>
      <c r="EB438" s="181"/>
      <c r="EC438" s="181"/>
      <c r="ED438" s="181"/>
      <c r="EE438" s="181"/>
      <c r="EF438" s="181"/>
      <c r="EG438" s="181"/>
      <c r="EH438" s="181"/>
      <c r="EI438" s="181"/>
      <c r="EJ438" s="181"/>
      <c r="EK438" s="181"/>
      <c r="EL438" s="181"/>
      <c r="EM438" s="181"/>
      <c r="EN438" s="181"/>
      <c r="EO438" s="181"/>
      <c r="EP438" s="181"/>
      <c r="EQ438" s="181"/>
      <c r="ER438" s="181"/>
      <c r="ES438" s="181"/>
      <c r="ET438" s="181"/>
      <c r="EU438" s="181"/>
      <c r="EV438" s="181"/>
      <c r="EW438" s="181"/>
      <c r="EX438" s="181"/>
      <c r="EY438" s="181"/>
      <c r="EZ438" s="181"/>
      <c r="FA438" s="181"/>
      <c r="FB438" s="181"/>
      <c r="FC438" s="181"/>
      <c r="FD438" s="181"/>
      <c r="FE438" s="181"/>
      <c r="FF438" s="181"/>
      <c r="FG438" s="181"/>
      <c r="FH438" s="181"/>
      <c r="FI438" s="181"/>
      <c r="FJ438" s="181"/>
      <c r="FK438" s="181"/>
      <c r="FL438" s="181"/>
      <c r="FM438" s="181"/>
      <c r="FN438" s="181"/>
      <c r="FO438" s="181"/>
      <c r="FP438" s="181"/>
      <c r="FQ438" s="181"/>
      <c r="FR438" s="181"/>
      <c r="FS438" s="181"/>
      <c r="FT438" s="181"/>
      <c r="FU438" s="181"/>
      <c r="FV438" s="181"/>
      <c r="FW438" s="181"/>
      <c r="FX438" s="181"/>
      <c r="FY438" s="181"/>
      <c r="FZ438" s="181"/>
      <c r="GA438" s="181"/>
      <c r="GB438" s="181"/>
      <c r="GC438" s="181"/>
      <c r="GD438" s="181"/>
      <c r="GE438" s="181"/>
      <c r="GF438" s="181"/>
      <c r="GG438" s="181"/>
      <c r="GH438" s="181"/>
      <c r="GI438" s="181"/>
      <c r="GJ438" s="181"/>
      <c r="GK438" s="181"/>
      <c r="GL438" s="181"/>
      <c r="GM438" s="181"/>
      <c r="GN438" s="181"/>
      <c r="GO438" s="181"/>
      <c r="GP438" s="181"/>
      <c r="GQ438" s="181"/>
      <c r="GR438" s="181"/>
      <c r="GS438" s="181"/>
      <c r="GT438" s="181"/>
      <c r="GU438" s="181"/>
      <c r="GV438" s="181"/>
      <c r="GW438" s="181"/>
      <c r="GX438" s="181"/>
      <c r="GY438" s="181"/>
      <c r="GZ438" s="181"/>
      <c r="HA438" s="181"/>
      <c r="HB438" s="181"/>
      <c r="HC438" s="181"/>
      <c r="HD438" s="181"/>
      <c r="HE438" s="181"/>
      <c r="HF438" s="181"/>
      <c r="HG438" s="181"/>
      <c r="HH438" s="181"/>
      <c r="HI438" s="181"/>
      <c r="HJ438" s="181"/>
      <c r="HK438" s="181"/>
      <c r="HL438" s="181"/>
      <c r="HM438" s="181"/>
      <c r="HN438" s="181"/>
      <c r="HO438" s="181"/>
      <c r="HP438" s="181"/>
      <c r="HQ438" s="181"/>
      <c r="HR438" s="181"/>
      <c r="HS438" s="181"/>
      <c r="HT438" s="181"/>
      <c r="HU438" s="181"/>
      <c r="HV438" s="181"/>
      <c r="HW438" s="181"/>
      <c r="HX438" s="181"/>
      <c r="HY438" s="181"/>
      <c r="HZ438" s="181"/>
      <c r="IA438" s="181"/>
      <c r="IB438" s="181"/>
      <c r="IC438" s="181"/>
      <c r="ID438" s="181"/>
      <c r="IE438" s="181"/>
      <c r="IF438" s="181"/>
      <c r="IG438" s="181"/>
      <c r="IH438" s="181"/>
      <c r="II438" s="181"/>
      <c r="IJ438" s="181"/>
      <c r="IK438" s="181"/>
      <c r="IL438" s="181"/>
      <c r="IM438" s="181"/>
      <c r="IN438" s="181"/>
      <c r="IO438" s="181"/>
      <c r="IP438" s="181"/>
      <c r="IQ438" s="181"/>
      <c r="IR438" s="181"/>
      <c r="IS438" s="181"/>
      <c r="IT438" s="181"/>
      <c r="IU438" s="181"/>
      <c r="IV438" s="181"/>
      <c r="IW438" s="181"/>
      <c r="IX438" s="181"/>
      <c r="IY438" s="181"/>
      <c r="IZ438" s="181"/>
      <c r="JA438" s="181"/>
      <c r="JB438" s="181"/>
      <c r="JC438" s="181"/>
      <c r="JD438" s="181"/>
      <c r="JE438" s="181"/>
      <c r="JF438" s="181"/>
      <c r="JG438" s="181"/>
      <c r="JH438" s="181"/>
      <c r="JI438" s="181"/>
      <c r="JJ438" s="181"/>
      <c r="JK438" s="181"/>
      <c r="JL438" s="181"/>
      <c r="JM438" s="181"/>
      <c r="JN438" s="181"/>
      <c r="JO438" s="181"/>
      <c r="JP438" s="181"/>
      <c r="JQ438" s="181"/>
      <c r="JR438" s="181"/>
      <c r="JS438" s="181"/>
      <c r="JT438" s="181"/>
      <c r="JU438" s="181"/>
      <c r="JV438" s="181"/>
      <c r="JW438" s="181"/>
      <c r="JX438" s="181"/>
      <c r="JY438" s="181"/>
      <c r="JZ438" s="181"/>
      <c r="KA438" s="181"/>
      <c r="KB438" s="181"/>
      <c r="KC438" s="181"/>
      <c r="KD438" s="181"/>
      <c r="KE438" s="181"/>
      <c r="KF438" s="181"/>
      <c r="KG438" s="181"/>
      <c r="KH438" s="181"/>
      <c r="KI438" s="181"/>
      <c r="KJ438" s="181"/>
      <c r="KK438" s="181"/>
      <c r="KL438" s="181"/>
      <c r="KM438" s="181"/>
      <c r="KN438" s="181"/>
      <c r="KO438" s="181"/>
      <c r="KP438" s="181"/>
      <c r="KQ438" s="181"/>
      <c r="KR438" s="181"/>
      <c r="KS438" s="181"/>
      <c r="KT438" s="181"/>
      <c r="KU438" s="181"/>
      <c r="KV438" s="181"/>
      <c r="KW438" s="181"/>
      <c r="KX438" s="181"/>
      <c r="KY438" s="181"/>
      <c r="KZ438" s="181"/>
      <c r="LA438" s="181"/>
      <c r="LB438" s="181"/>
      <c r="LC438" s="181"/>
      <c r="LD438" s="181"/>
      <c r="LE438" s="181"/>
      <c r="LF438" s="181"/>
      <c r="LG438" s="181"/>
      <c r="LH438" s="181"/>
      <c r="LI438" s="181"/>
      <c r="LJ438" s="181"/>
      <c r="LK438" s="181"/>
      <c r="LL438" s="181"/>
      <c r="LM438" s="181"/>
      <c r="LN438" s="181"/>
      <c r="LO438" s="181"/>
      <c r="LP438" s="181"/>
      <c r="LQ438" s="181"/>
      <c r="LR438" s="181"/>
      <c r="LS438" s="181"/>
      <c r="LT438" s="181"/>
      <c r="LU438" s="181"/>
      <c r="LV438" s="181"/>
      <c r="LW438" s="181"/>
      <c r="LX438" s="181"/>
      <c r="LY438" s="181"/>
      <c r="LZ438" s="181"/>
      <c r="MA438" s="181"/>
      <c r="MB438" s="181"/>
      <c r="MC438" s="181"/>
      <c r="MD438" s="181"/>
      <c r="ME438" s="181"/>
      <c r="MF438" s="181"/>
      <c r="MG438" s="181"/>
      <c r="MH438" s="181"/>
      <c r="MI438" s="181"/>
      <c r="MJ438" s="181"/>
      <c r="MK438" s="181"/>
      <c r="ML438" s="181"/>
      <c r="MM438" s="181"/>
      <c r="MN438" s="181"/>
      <c r="MO438" s="181"/>
      <c r="MP438" s="181"/>
      <c r="MQ438" s="181"/>
      <c r="MR438" s="181"/>
      <c r="MS438" s="181"/>
      <c r="MT438" s="181"/>
      <c r="MU438" s="181"/>
      <c r="MV438" s="181"/>
      <c r="MW438" s="181"/>
      <c r="MX438" s="181"/>
      <c r="MY438" s="181"/>
      <c r="MZ438" s="181"/>
      <c r="NA438" s="181"/>
      <c r="NB438" s="181"/>
      <c r="NC438" s="181"/>
      <c r="ND438" s="181"/>
      <c r="NE438" s="181"/>
      <c r="NF438" s="181"/>
      <c r="NG438" s="181"/>
      <c r="NH438" s="181"/>
      <c r="NI438" s="181"/>
      <c r="NJ438" s="181"/>
      <c r="NK438" s="181"/>
      <c r="NL438" s="181"/>
      <c r="NM438" s="181"/>
      <c r="NN438" s="181"/>
      <c r="NO438" s="181"/>
      <c r="NP438" s="181"/>
      <c r="NQ438" s="181"/>
      <c r="NR438" s="181"/>
      <c r="NS438" s="181"/>
      <c r="NT438" s="181"/>
      <c r="NU438" s="181"/>
      <c r="NV438" s="181"/>
      <c r="NW438" s="181"/>
      <c r="NX438" s="181"/>
      <c r="NY438" s="181"/>
      <c r="NZ438" s="181"/>
      <c r="OA438" s="181"/>
      <c r="OB438" s="181"/>
      <c r="OC438" s="181"/>
      <c r="OD438" s="181"/>
      <c r="OE438" s="181"/>
      <c r="OF438" s="181"/>
      <c r="OG438" s="181"/>
      <c r="OH438" s="181"/>
      <c r="OI438" s="181"/>
      <c r="OJ438" s="181"/>
      <c r="OK438" s="181"/>
      <c r="OL438" s="181"/>
      <c r="OM438" s="181"/>
      <c r="ON438" s="181"/>
      <c r="OO438" s="181"/>
      <c r="OP438" s="181"/>
      <c r="OQ438" s="181"/>
      <c r="OR438" s="181"/>
      <c r="OS438" s="181"/>
      <c r="OT438" s="181"/>
      <c r="OU438" s="181"/>
      <c r="OV438" s="181"/>
      <c r="OW438" s="181"/>
      <c r="OX438" s="181"/>
      <c r="OY438" s="181"/>
      <c r="OZ438" s="181"/>
      <c r="PA438" s="181"/>
      <c r="PB438" s="181"/>
      <c r="PC438" s="181"/>
      <c r="PD438" s="181"/>
      <c r="PE438" s="181"/>
      <c r="PF438" s="181"/>
      <c r="PG438" s="181"/>
      <c r="PH438" s="181"/>
      <c r="PI438" s="181"/>
      <c r="PJ438" s="181"/>
      <c r="PK438" s="181"/>
      <c r="PL438" s="181"/>
      <c r="PM438" s="181"/>
      <c r="PN438" s="181"/>
      <c r="PO438" s="181"/>
      <c r="PP438" s="181"/>
      <c r="PQ438" s="181"/>
      <c r="PR438" s="181"/>
      <c r="PS438" s="181"/>
      <c r="PT438" s="181"/>
      <c r="PU438" s="181"/>
      <c r="PV438" s="181"/>
      <c r="PW438" s="181"/>
      <c r="PX438" s="181"/>
      <c r="PY438" s="181"/>
      <c r="PZ438" s="181"/>
      <c r="QA438" s="181"/>
      <c r="QB438" s="181"/>
      <c r="QC438" s="181"/>
      <c r="QD438" s="181"/>
      <c r="QE438" s="181"/>
      <c r="QF438" s="181"/>
      <c r="QG438" s="181"/>
      <c r="QH438" s="181"/>
      <c r="QI438" s="181"/>
      <c r="QJ438" s="181"/>
      <c r="QK438" s="181"/>
      <c r="QL438" s="181"/>
      <c r="QM438" s="181"/>
      <c r="QN438" s="181"/>
      <c r="QO438" s="181"/>
      <c r="QP438" s="181"/>
      <c r="QQ438" s="181"/>
      <c r="QR438" s="181"/>
      <c r="QS438" s="181"/>
      <c r="QT438" s="181"/>
      <c r="QU438" s="181"/>
      <c r="QV438" s="181"/>
      <c r="QW438" s="181"/>
      <c r="QX438" s="181"/>
      <c r="QY438" s="181"/>
      <c r="QZ438" s="181"/>
      <c r="RA438" s="181"/>
      <c r="RB438" s="181"/>
      <c r="RC438" s="181"/>
      <c r="RD438" s="181"/>
      <c r="RE438" s="181"/>
      <c r="RF438" s="181"/>
      <c r="RG438" s="181"/>
      <c r="RH438" s="181"/>
      <c r="RI438" s="181"/>
      <c r="RJ438" s="181"/>
      <c r="RK438" s="181"/>
      <c r="RL438" s="181"/>
      <c r="RM438" s="181"/>
      <c r="RN438" s="181"/>
      <c r="RO438" s="181"/>
      <c r="RP438" s="181"/>
      <c r="RQ438" s="181"/>
      <c r="RR438" s="181"/>
      <c r="RS438" s="181"/>
      <c r="RT438" s="181"/>
      <c r="RU438" s="181"/>
      <c r="RV438" s="181"/>
      <c r="RW438" s="181"/>
      <c r="RX438" s="181"/>
      <c r="RY438" s="181"/>
      <c r="RZ438" s="181"/>
      <c r="SA438" s="181"/>
      <c r="SB438" s="181"/>
    </row>
    <row r="439" spans="1:496" ht="15" customHeight="1" x14ac:dyDescent="0.2">
      <c r="A439" t="s">
        <v>1120</v>
      </c>
      <c r="B439"/>
      <c r="C439"/>
      <c r="D439"/>
      <c r="E439" t="s">
        <v>445</v>
      </c>
    </row>
    <row r="440" spans="1:496" s="183" customFormat="1" ht="15" customHeight="1" x14ac:dyDescent="0.2">
      <c r="A440" t="s">
        <v>1274</v>
      </c>
      <c r="B440"/>
      <c r="C440"/>
      <c r="D440"/>
      <c r="E440" t="s">
        <v>446</v>
      </c>
      <c r="F440" s="181"/>
      <c r="G440" s="181"/>
      <c r="H440" s="181"/>
      <c r="I440" s="181"/>
      <c r="J440" s="181"/>
      <c r="K440" s="181"/>
      <c r="L440" s="181"/>
      <c r="M440" s="181"/>
      <c r="N440" s="181"/>
      <c r="O440" s="181"/>
      <c r="P440" s="181"/>
      <c r="Q440" s="181"/>
      <c r="R440" s="181"/>
      <c r="S440" s="181"/>
      <c r="T440" s="181"/>
      <c r="U440" s="181"/>
      <c r="V440" s="181"/>
      <c r="W440" s="181"/>
      <c r="X440" s="181"/>
      <c r="Y440" s="181"/>
      <c r="Z440" s="181"/>
      <c r="AA440" s="181"/>
      <c r="AB440" s="181"/>
      <c r="AC440" s="181"/>
      <c r="AD440" s="181"/>
      <c r="AE440" s="181"/>
      <c r="AF440" s="181"/>
      <c r="AG440" s="181"/>
      <c r="AH440" s="181"/>
      <c r="AI440" s="181"/>
      <c r="AJ440" s="181"/>
      <c r="AK440" s="181"/>
      <c r="AL440" s="181"/>
      <c r="AM440" s="181"/>
      <c r="AN440" s="181"/>
      <c r="AO440" s="181"/>
      <c r="AP440" s="181"/>
      <c r="AQ440" s="181"/>
      <c r="AR440" s="181"/>
      <c r="AS440" s="181"/>
      <c r="AT440" s="181"/>
      <c r="AU440" s="181"/>
      <c r="AV440" s="181"/>
      <c r="AW440" s="181"/>
      <c r="AX440" s="181"/>
      <c r="AY440" s="181"/>
      <c r="AZ440" s="181"/>
      <c r="BA440" s="181"/>
      <c r="BB440" s="181"/>
      <c r="BC440" s="181"/>
      <c r="BD440" s="181"/>
      <c r="BE440" s="181"/>
      <c r="BF440" s="181"/>
      <c r="BG440" s="181"/>
      <c r="BH440" s="181"/>
      <c r="BI440" s="181"/>
      <c r="BJ440" s="181"/>
      <c r="BK440" s="181"/>
      <c r="BL440" s="181"/>
      <c r="BM440" s="181"/>
      <c r="BN440" s="181"/>
      <c r="BO440" s="181"/>
      <c r="BP440" s="181"/>
      <c r="BQ440" s="181"/>
      <c r="BR440" s="181"/>
      <c r="BS440" s="181"/>
      <c r="BT440" s="181"/>
      <c r="BU440" s="181"/>
      <c r="BV440" s="181"/>
      <c r="BW440" s="181"/>
      <c r="BX440" s="181"/>
      <c r="BY440" s="181"/>
      <c r="BZ440" s="181"/>
      <c r="CA440" s="181"/>
      <c r="CB440" s="181"/>
      <c r="CC440" s="181"/>
      <c r="CD440" s="181"/>
      <c r="CE440" s="181"/>
      <c r="CF440" s="181"/>
      <c r="CG440" s="181"/>
      <c r="CH440" s="181"/>
      <c r="CI440" s="181"/>
      <c r="CJ440" s="181"/>
      <c r="CK440" s="181"/>
      <c r="CL440" s="181"/>
      <c r="CM440" s="181"/>
      <c r="CN440" s="181"/>
      <c r="CO440" s="181"/>
      <c r="CP440" s="181"/>
      <c r="CQ440" s="181"/>
      <c r="CR440" s="181"/>
      <c r="CS440" s="181"/>
      <c r="CT440" s="181"/>
      <c r="CU440" s="181"/>
      <c r="CV440" s="181"/>
      <c r="CW440" s="181"/>
      <c r="CX440" s="181"/>
      <c r="CY440" s="181"/>
      <c r="CZ440" s="181"/>
      <c r="DA440" s="181"/>
      <c r="DB440" s="181"/>
      <c r="DC440" s="181"/>
      <c r="DD440" s="181"/>
      <c r="DE440" s="181"/>
      <c r="DF440" s="181"/>
      <c r="DG440" s="181"/>
      <c r="DH440" s="181"/>
      <c r="DI440" s="181"/>
      <c r="DJ440" s="181"/>
      <c r="DK440" s="181"/>
      <c r="DL440" s="181"/>
      <c r="DM440" s="181"/>
      <c r="DN440" s="181"/>
      <c r="DO440" s="181"/>
      <c r="DP440" s="181"/>
      <c r="DQ440" s="181"/>
      <c r="DR440" s="181"/>
      <c r="DS440" s="181"/>
      <c r="DT440" s="181"/>
      <c r="DU440" s="181"/>
      <c r="DV440" s="181"/>
      <c r="DW440" s="181"/>
      <c r="DX440" s="181"/>
      <c r="DY440" s="181"/>
      <c r="DZ440" s="181"/>
      <c r="EA440" s="181"/>
      <c r="EB440" s="181"/>
      <c r="EC440" s="181"/>
      <c r="ED440" s="181"/>
      <c r="EE440" s="181"/>
      <c r="EF440" s="181"/>
      <c r="EG440" s="181"/>
      <c r="EH440" s="181"/>
      <c r="EI440" s="181"/>
      <c r="EJ440" s="181"/>
      <c r="EK440" s="181"/>
      <c r="EL440" s="181"/>
      <c r="EM440" s="181"/>
      <c r="EN440" s="181"/>
      <c r="EO440" s="181"/>
      <c r="EP440" s="181"/>
      <c r="EQ440" s="181"/>
      <c r="ER440" s="181"/>
      <c r="ES440" s="181"/>
      <c r="ET440" s="181"/>
      <c r="EU440" s="181"/>
      <c r="EV440" s="181"/>
      <c r="EW440" s="181"/>
      <c r="EX440" s="181"/>
      <c r="EY440" s="181"/>
      <c r="EZ440" s="181"/>
      <c r="FA440" s="181"/>
      <c r="FB440" s="181"/>
      <c r="FC440" s="181"/>
      <c r="FD440" s="181"/>
      <c r="FE440" s="181"/>
      <c r="FF440" s="181"/>
      <c r="FG440" s="181"/>
      <c r="FH440" s="181"/>
      <c r="FI440" s="181"/>
      <c r="FJ440" s="181"/>
      <c r="FK440" s="181"/>
      <c r="FL440" s="181"/>
      <c r="FM440" s="181"/>
      <c r="FN440" s="181"/>
      <c r="FO440" s="181"/>
      <c r="FP440" s="181"/>
      <c r="FQ440" s="181"/>
      <c r="FR440" s="181"/>
      <c r="FS440" s="181"/>
      <c r="FT440" s="181"/>
      <c r="FU440" s="181"/>
      <c r="FV440" s="181"/>
      <c r="FW440" s="181"/>
      <c r="FX440" s="181"/>
      <c r="FY440" s="181"/>
      <c r="FZ440" s="181"/>
      <c r="GA440" s="181"/>
      <c r="GB440" s="181"/>
      <c r="GC440" s="181"/>
      <c r="GD440" s="181"/>
      <c r="GE440" s="181"/>
      <c r="GF440" s="181"/>
      <c r="GG440" s="181"/>
      <c r="GH440" s="181"/>
      <c r="GI440" s="181"/>
      <c r="GJ440" s="181"/>
      <c r="GK440" s="181"/>
      <c r="GL440" s="181"/>
      <c r="GM440" s="181"/>
      <c r="GN440" s="181"/>
      <c r="GO440" s="181"/>
      <c r="GP440" s="181"/>
      <c r="GQ440" s="181"/>
      <c r="GR440" s="181"/>
      <c r="GS440" s="181"/>
      <c r="GT440" s="181"/>
      <c r="GU440" s="181"/>
      <c r="GV440" s="181"/>
      <c r="GW440" s="181"/>
      <c r="GX440" s="181"/>
      <c r="GY440" s="181"/>
      <c r="GZ440" s="181"/>
      <c r="HA440" s="181"/>
      <c r="HB440" s="181"/>
      <c r="HC440" s="181"/>
      <c r="HD440" s="181"/>
      <c r="HE440" s="181"/>
      <c r="HF440" s="181"/>
      <c r="HG440" s="181"/>
      <c r="HH440" s="181"/>
      <c r="HI440" s="181"/>
      <c r="HJ440" s="181"/>
      <c r="HK440" s="181"/>
      <c r="HL440" s="181"/>
      <c r="HM440" s="181"/>
      <c r="HN440" s="181"/>
      <c r="HO440" s="181"/>
      <c r="HP440" s="181"/>
      <c r="HQ440" s="181"/>
      <c r="HR440" s="181"/>
      <c r="HS440" s="181"/>
      <c r="HT440" s="181"/>
      <c r="HU440" s="181"/>
      <c r="HV440" s="181"/>
      <c r="HW440" s="181"/>
      <c r="HX440" s="181"/>
      <c r="HY440" s="181"/>
      <c r="HZ440" s="181"/>
      <c r="IA440" s="181"/>
      <c r="IB440" s="181"/>
      <c r="IC440" s="181"/>
      <c r="ID440" s="181"/>
      <c r="IE440" s="181"/>
      <c r="IF440" s="181"/>
      <c r="IG440" s="181"/>
      <c r="IH440" s="181"/>
      <c r="II440" s="181"/>
      <c r="IJ440" s="181"/>
      <c r="IK440" s="181"/>
      <c r="IL440" s="181"/>
      <c r="IM440" s="181"/>
      <c r="IN440" s="181"/>
      <c r="IO440" s="181"/>
      <c r="IP440" s="181"/>
      <c r="IQ440" s="181"/>
      <c r="IR440" s="181"/>
      <c r="IS440" s="181"/>
      <c r="IT440" s="181"/>
      <c r="IU440" s="181"/>
      <c r="IV440" s="181"/>
      <c r="IW440" s="181"/>
      <c r="IX440" s="181"/>
      <c r="IY440" s="181"/>
      <c r="IZ440" s="181"/>
      <c r="JA440" s="181"/>
      <c r="JB440" s="181"/>
      <c r="JC440" s="181"/>
      <c r="JD440" s="181"/>
      <c r="JE440" s="181"/>
      <c r="JF440" s="181"/>
      <c r="JG440" s="181"/>
      <c r="JH440" s="181"/>
      <c r="JI440" s="181"/>
      <c r="JJ440" s="181"/>
      <c r="JK440" s="181"/>
      <c r="JL440" s="181"/>
      <c r="JM440" s="181"/>
      <c r="JN440" s="181"/>
      <c r="JO440" s="181"/>
      <c r="JP440" s="181"/>
      <c r="JQ440" s="181"/>
      <c r="JR440" s="181"/>
      <c r="JS440" s="181"/>
      <c r="JT440" s="181"/>
      <c r="JU440" s="181"/>
      <c r="JV440" s="181"/>
      <c r="JW440" s="181"/>
      <c r="JX440" s="181"/>
      <c r="JY440" s="181"/>
      <c r="JZ440" s="181"/>
      <c r="KA440" s="181"/>
      <c r="KB440" s="181"/>
      <c r="KC440" s="181"/>
      <c r="KD440" s="181"/>
      <c r="KE440" s="181"/>
      <c r="KF440" s="181"/>
      <c r="KG440" s="181"/>
      <c r="KH440" s="181"/>
      <c r="KI440" s="181"/>
      <c r="KJ440" s="181"/>
      <c r="KK440" s="181"/>
      <c r="KL440" s="181"/>
      <c r="KM440" s="181"/>
      <c r="KN440" s="181"/>
      <c r="KO440" s="181"/>
      <c r="KP440" s="181"/>
      <c r="KQ440" s="181"/>
      <c r="KR440" s="181"/>
      <c r="KS440" s="181"/>
      <c r="KT440" s="181"/>
      <c r="KU440" s="181"/>
      <c r="KV440" s="181"/>
      <c r="KW440" s="181"/>
      <c r="KX440" s="181"/>
      <c r="KY440" s="181"/>
      <c r="KZ440" s="181"/>
      <c r="LA440" s="181"/>
      <c r="LB440" s="181"/>
      <c r="LC440" s="181"/>
      <c r="LD440" s="181"/>
      <c r="LE440" s="181"/>
      <c r="LF440" s="181"/>
      <c r="LG440" s="181"/>
      <c r="LH440" s="181"/>
      <c r="LI440" s="181"/>
      <c r="LJ440" s="181"/>
      <c r="LK440" s="181"/>
      <c r="LL440" s="181"/>
      <c r="LM440" s="181"/>
      <c r="LN440" s="181"/>
      <c r="LO440" s="181"/>
      <c r="LP440" s="181"/>
      <c r="LQ440" s="181"/>
      <c r="LR440" s="181"/>
      <c r="LS440" s="181"/>
      <c r="LT440" s="181"/>
      <c r="LU440" s="181"/>
      <c r="LV440" s="181"/>
      <c r="LW440" s="181"/>
      <c r="LX440" s="181"/>
      <c r="LY440" s="181"/>
      <c r="LZ440" s="181"/>
      <c r="MA440" s="181"/>
      <c r="MB440" s="181"/>
      <c r="MC440" s="181"/>
      <c r="MD440" s="181"/>
      <c r="ME440" s="181"/>
      <c r="MF440" s="181"/>
      <c r="MG440" s="181"/>
      <c r="MH440" s="181"/>
      <c r="MI440" s="181"/>
      <c r="MJ440" s="181"/>
      <c r="MK440" s="181"/>
      <c r="ML440" s="181"/>
      <c r="MM440" s="181"/>
      <c r="MN440" s="181"/>
      <c r="MO440" s="181"/>
      <c r="MP440" s="181"/>
      <c r="MQ440" s="181"/>
      <c r="MR440" s="181"/>
      <c r="MS440" s="181"/>
      <c r="MT440" s="181"/>
      <c r="MU440" s="181"/>
      <c r="MV440" s="181"/>
      <c r="MW440" s="181"/>
      <c r="MX440" s="181"/>
      <c r="MY440" s="181"/>
      <c r="MZ440" s="181"/>
      <c r="NA440" s="181"/>
      <c r="NB440" s="181"/>
      <c r="NC440" s="181"/>
      <c r="ND440" s="181"/>
      <c r="NE440" s="181"/>
      <c r="NF440" s="181"/>
      <c r="NG440" s="181"/>
      <c r="NH440" s="181"/>
      <c r="NI440" s="181"/>
      <c r="NJ440" s="181"/>
      <c r="NK440" s="181"/>
      <c r="NL440" s="181"/>
      <c r="NM440" s="181"/>
      <c r="NN440" s="181"/>
      <c r="NO440" s="181"/>
      <c r="NP440" s="181"/>
      <c r="NQ440" s="181"/>
      <c r="NR440" s="181"/>
      <c r="NS440" s="181"/>
      <c r="NT440" s="181"/>
      <c r="NU440" s="181"/>
      <c r="NV440" s="181"/>
      <c r="NW440" s="181"/>
      <c r="NX440" s="181"/>
      <c r="NY440" s="181"/>
      <c r="NZ440" s="181"/>
      <c r="OA440" s="181"/>
      <c r="OB440" s="181"/>
      <c r="OC440" s="181"/>
      <c r="OD440" s="181"/>
      <c r="OE440" s="181"/>
      <c r="OF440" s="181"/>
      <c r="OG440" s="181"/>
      <c r="OH440" s="181"/>
      <c r="OI440" s="181"/>
      <c r="OJ440" s="181"/>
      <c r="OK440" s="181"/>
      <c r="OL440" s="181"/>
      <c r="OM440" s="181"/>
      <c r="ON440" s="181"/>
      <c r="OO440" s="181"/>
      <c r="OP440" s="181"/>
      <c r="OQ440" s="181"/>
      <c r="OR440" s="181"/>
      <c r="OS440" s="181"/>
      <c r="OT440" s="181"/>
      <c r="OU440" s="181"/>
      <c r="OV440" s="181"/>
      <c r="OW440" s="181"/>
      <c r="OX440" s="181"/>
      <c r="OY440" s="181"/>
      <c r="OZ440" s="181"/>
      <c r="PA440" s="181"/>
      <c r="PB440" s="181"/>
      <c r="PC440" s="181"/>
      <c r="PD440" s="181"/>
      <c r="PE440" s="181"/>
      <c r="PF440" s="181"/>
      <c r="PG440" s="181"/>
      <c r="PH440" s="181"/>
      <c r="PI440" s="181"/>
      <c r="PJ440" s="181"/>
      <c r="PK440" s="181"/>
      <c r="PL440" s="181"/>
      <c r="PM440" s="181"/>
      <c r="PN440" s="181"/>
      <c r="PO440" s="181"/>
      <c r="PP440" s="181"/>
      <c r="PQ440" s="181"/>
      <c r="PR440" s="181"/>
      <c r="PS440" s="181"/>
      <c r="PT440" s="181"/>
      <c r="PU440" s="181"/>
      <c r="PV440" s="181"/>
      <c r="PW440" s="181"/>
      <c r="PX440" s="181"/>
      <c r="PY440" s="181"/>
      <c r="PZ440" s="181"/>
      <c r="QA440" s="181"/>
      <c r="QB440" s="181"/>
      <c r="QC440" s="181"/>
      <c r="QD440" s="181"/>
      <c r="QE440" s="181"/>
      <c r="QF440" s="181"/>
      <c r="QG440" s="181"/>
      <c r="QH440" s="181"/>
      <c r="QI440" s="181"/>
      <c r="QJ440" s="181"/>
      <c r="QK440" s="181"/>
      <c r="QL440" s="181"/>
      <c r="QM440" s="181"/>
      <c r="QN440" s="181"/>
      <c r="QO440" s="181"/>
      <c r="QP440" s="181"/>
      <c r="QQ440" s="181"/>
      <c r="QR440" s="181"/>
      <c r="QS440" s="181"/>
      <c r="QT440" s="181"/>
      <c r="QU440" s="181"/>
      <c r="QV440" s="181"/>
      <c r="QW440" s="181"/>
      <c r="QX440" s="181"/>
      <c r="QY440" s="181"/>
      <c r="QZ440" s="181"/>
      <c r="RA440" s="181"/>
      <c r="RB440" s="181"/>
      <c r="RC440" s="181"/>
      <c r="RD440" s="181"/>
      <c r="RE440" s="181"/>
      <c r="RF440" s="181"/>
      <c r="RG440" s="181"/>
      <c r="RH440" s="181"/>
      <c r="RI440" s="181"/>
      <c r="RJ440" s="181"/>
      <c r="RK440" s="181"/>
      <c r="RL440" s="181"/>
      <c r="RM440" s="181"/>
      <c r="RN440" s="181"/>
      <c r="RO440" s="181"/>
      <c r="RP440" s="181"/>
      <c r="RQ440" s="181"/>
      <c r="RR440" s="181"/>
      <c r="RS440" s="181"/>
      <c r="RT440" s="181"/>
      <c r="RU440" s="181"/>
      <c r="RV440" s="181"/>
      <c r="RW440" s="181"/>
      <c r="RX440" s="181"/>
      <c r="RY440" s="181"/>
      <c r="RZ440" s="181"/>
      <c r="SA440" s="181"/>
      <c r="SB440" s="181"/>
    </row>
    <row r="441" spans="1:496" ht="15" customHeight="1" x14ac:dyDescent="0.2">
      <c r="A441" t="s">
        <v>1969</v>
      </c>
      <c r="B441"/>
      <c r="C441"/>
      <c r="D441"/>
      <c r="E441" t="s">
        <v>450</v>
      </c>
    </row>
    <row r="442" spans="1:496" s="183" customFormat="1" ht="15" customHeight="1" x14ac:dyDescent="0.2">
      <c r="A442" t="s">
        <v>1970</v>
      </c>
      <c r="B442"/>
      <c r="C442"/>
      <c r="D442"/>
      <c r="E442" t="s">
        <v>447</v>
      </c>
      <c r="F442" s="181"/>
      <c r="G442" s="181"/>
      <c r="H442" s="181"/>
      <c r="I442" s="181"/>
      <c r="J442" s="181"/>
      <c r="K442" s="181"/>
      <c r="L442" s="181"/>
      <c r="M442" s="181"/>
      <c r="N442" s="181"/>
      <c r="O442" s="181"/>
      <c r="P442" s="181"/>
      <c r="Q442" s="181"/>
      <c r="R442" s="181"/>
      <c r="S442" s="181"/>
      <c r="T442" s="181"/>
      <c r="U442" s="181"/>
      <c r="V442" s="181"/>
      <c r="W442" s="181"/>
      <c r="X442" s="181"/>
      <c r="Y442" s="181"/>
      <c r="Z442" s="181"/>
      <c r="AA442" s="181"/>
      <c r="AB442" s="181"/>
      <c r="AC442" s="181"/>
      <c r="AD442" s="181"/>
      <c r="AE442" s="181"/>
      <c r="AF442" s="181"/>
      <c r="AG442" s="181"/>
      <c r="AH442" s="181"/>
      <c r="AI442" s="181"/>
      <c r="AJ442" s="181"/>
      <c r="AK442" s="181"/>
      <c r="AL442" s="181"/>
      <c r="AM442" s="181"/>
      <c r="AN442" s="181"/>
      <c r="AO442" s="181"/>
      <c r="AP442" s="181"/>
      <c r="AQ442" s="181"/>
      <c r="AR442" s="181"/>
      <c r="AS442" s="181"/>
      <c r="AT442" s="181"/>
      <c r="AU442" s="181"/>
      <c r="AV442" s="181"/>
      <c r="AW442" s="181"/>
      <c r="AX442" s="181"/>
      <c r="AY442" s="181"/>
      <c r="AZ442" s="181"/>
      <c r="BA442" s="181"/>
      <c r="BB442" s="181"/>
      <c r="BC442" s="181"/>
      <c r="BD442" s="181"/>
      <c r="BE442" s="181"/>
      <c r="BF442" s="181"/>
      <c r="BG442" s="181"/>
      <c r="BH442" s="181"/>
      <c r="BI442" s="181"/>
      <c r="BJ442" s="181"/>
      <c r="BK442" s="181"/>
      <c r="BL442" s="181"/>
      <c r="BM442" s="181"/>
      <c r="BN442" s="181"/>
      <c r="BO442" s="181"/>
      <c r="BP442" s="181"/>
      <c r="BQ442" s="181"/>
      <c r="BR442" s="181"/>
      <c r="BS442" s="181"/>
      <c r="BT442" s="181"/>
      <c r="BU442" s="181"/>
      <c r="BV442" s="181"/>
      <c r="BW442" s="181"/>
      <c r="BX442" s="181"/>
      <c r="BY442" s="181"/>
      <c r="BZ442" s="181"/>
      <c r="CA442" s="181"/>
      <c r="CB442" s="181"/>
      <c r="CC442" s="181"/>
      <c r="CD442" s="181"/>
      <c r="CE442" s="181"/>
      <c r="CF442" s="181"/>
      <c r="CG442" s="181"/>
      <c r="CH442" s="181"/>
      <c r="CI442" s="181"/>
      <c r="CJ442" s="181"/>
      <c r="CK442" s="181"/>
      <c r="CL442" s="181"/>
      <c r="CM442" s="181"/>
      <c r="CN442" s="181"/>
      <c r="CO442" s="181"/>
      <c r="CP442" s="181"/>
      <c r="CQ442" s="181"/>
      <c r="CR442" s="181"/>
      <c r="CS442" s="181"/>
      <c r="CT442" s="181"/>
      <c r="CU442" s="181"/>
      <c r="CV442" s="181"/>
      <c r="CW442" s="181"/>
      <c r="CX442" s="181"/>
      <c r="CY442" s="181"/>
      <c r="CZ442" s="181"/>
      <c r="DA442" s="181"/>
      <c r="DB442" s="181"/>
      <c r="DC442" s="181"/>
      <c r="DD442" s="181"/>
      <c r="DE442" s="181"/>
      <c r="DF442" s="181"/>
      <c r="DG442" s="181"/>
      <c r="DH442" s="181"/>
      <c r="DI442" s="181"/>
      <c r="DJ442" s="181"/>
      <c r="DK442" s="181"/>
      <c r="DL442" s="181"/>
      <c r="DM442" s="181"/>
      <c r="DN442" s="181"/>
      <c r="DO442" s="181"/>
      <c r="DP442" s="181"/>
      <c r="DQ442" s="181"/>
      <c r="DR442" s="181"/>
      <c r="DS442" s="181"/>
      <c r="DT442" s="181"/>
      <c r="DU442" s="181"/>
      <c r="DV442" s="181"/>
      <c r="DW442" s="181"/>
      <c r="DX442" s="181"/>
      <c r="DY442" s="181"/>
      <c r="DZ442" s="181"/>
      <c r="EA442" s="181"/>
      <c r="EB442" s="181"/>
      <c r="EC442" s="181"/>
      <c r="ED442" s="181"/>
      <c r="EE442" s="181"/>
      <c r="EF442" s="181"/>
      <c r="EG442" s="181"/>
      <c r="EH442" s="181"/>
      <c r="EI442" s="181"/>
      <c r="EJ442" s="181"/>
      <c r="EK442" s="181"/>
      <c r="EL442" s="181"/>
      <c r="EM442" s="181"/>
      <c r="EN442" s="181"/>
      <c r="EO442" s="181"/>
      <c r="EP442" s="181"/>
      <c r="EQ442" s="181"/>
      <c r="ER442" s="181"/>
      <c r="ES442" s="181"/>
      <c r="ET442" s="181"/>
      <c r="EU442" s="181"/>
      <c r="EV442" s="181"/>
      <c r="EW442" s="181"/>
      <c r="EX442" s="181"/>
      <c r="EY442" s="181"/>
      <c r="EZ442" s="181"/>
      <c r="FA442" s="181"/>
      <c r="FB442" s="181"/>
      <c r="FC442" s="181"/>
      <c r="FD442" s="181"/>
      <c r="FE442" s="181"/>
      <c r="FF442" s="181"/>
      <c r="FG442" s="181"/>
      <c r="FH442" s="181"/>
      <c r="FI442" s="181"/>
      <c r="FJ442" s="181"/>
      <c r="FK442" s="181"/>
      <c r="FL442" s="181"/>
      <c r="FM442" s="181"/>
      <c r="FN442" s="181"/>
      <c r="FO442" s="181"/>
      <c r="FP442" s="181"/>
      <c r="FQ442" s="181"/>
      <c r="FR442" s="181"/>
      <c r="FS442" s="181"/>
      <c r="FT442" s="181"/>
      <c r="FU442" s="181"/>
      <c r="FV442" s="181"/>
      <c r="FW442" s="181"/>
      <c r="FX442" s="181"/>
      <c r="FY442" s="181"/>
      <c r="FZ442" s="181"/>
      <c r="GA442" s="181"/>
      <c r="GB442" s="181"/>
      <c r="GC442" s="181"/>
      <c r="GD442" s="181"/>
      <c r="GE442" s="181"/>
      <c r="GF442" s="181"/>
      <c r="GG442" s="181"/>
      <c r="GH442" s="181"/>
      <c r="GI442" s="181"/>
      <c r="GJ442" s="181"/>
      <c r="GK442" s="181"/>
      <c r="GL442" s="181"/>
      <c r="GM442" s="181"/>
      <c r="GN442" s="181"/>
      <c r="GO442" s="181"/>
      <c r="GP442" s="181"/>
      <c r="GQ442" s="181"/>
      <c r="GR442" s="181"/>
      <c r="GS442" s="181"/>
      <c r="GT442" s="181"/>
      <c r="GU442" s="181"/>
      <c r="GV442" s="181"/>
      <c r="GW442" s="181"/>
      <c r="GX442" s="181"/>
      <c r="GY442" s="181"/>
      <c r="GZ442" s="181"/>
      <c r="HA442" s="181"/>
      <c r="HB442" s="181"/>
      <c r="HC442" s="181"/>
      <c r="HD442" s="181"/>
      <c r="HE442" s="181"/>
      <c r="HF442" s="181"/>
      <c r="HG442" s="181"/>
      <c r="HH442" s="181"/>
      <c r="HI442" s="181"/>
      <c r="HJ442" s="181"/>
      <c r="HK442" s="181"/>
      <c r="HL442" s="181"/>
      <c r="HM442" s="181"/>
      <c r="HN442" s="181"/>
      <c r="HO442" s="181"/>
      <c r="HP442" s="181"/>
      <c r="HQ442" s="181"/>
      <c r="HR442" s="181"/>
      <c r="HS442" s="181"/>
      <c r="HT442" s="181"/>
      <c r="HU442" s="181"/>
      <c r="HV442" s="181"/>
      <c r="HW442" s="181"/>
      <c r="HX442" s="181"/>
      <c r="HY442" s="181"/>
      <c r="HZ442" s="181"/>
      <c r="IA442" s="181"/>
      <c r="IB442" s="181"/>
      <c r="IC442" s="181"/>
      <c r="ID442" s="181"/>
      <c r="IE442" s="181"/>
      <c r="IF442" s="181"/>
      <c r="IG442" s="181"/>
      <c r="IH442" s="181"/>
      <c r="II442" s="181"/>
      <c r="IJ442" s="181"/>
      <c r="IK442" s="181"/>
      <c r="IL442" s="181"/>
      <c r="IM442" s="181"/>
      <c r="IN442" s="181"/>
      <c r="IO442" s="181"/>
      <c r="IP442" s="181"/>
      <c r="IQ442" s="181"/>
      <c r="IR442" s="181"/>
      <c r="IS442" s="181"/>
      <c r="IT442" s="181"/>
      <c r="IU442" s="181"/>
      <c r="IV442" s="181"/>
      <c r="IW442" s="181"/>
      <c r="IX442" s="181"/>
      <c r="IY442" s="181"/>
      <c r="IZ442" s="181"/>
      <c r="JA442" s="181"/>
      <c r="JB442" s="181"/>
      <c r="JC442" s="181"/>
      <c r="JD442" s="181"/>
      <c r="JE442" s="181"/>
      <c r="JF442" s="181"/>
      <c r="JG442" s="181"/>
      <c r="JH442" s="181"/>
      <c r="JI442" s="181"/>
      <c r="JJ442" s="181"/>
      <c r="JK442" s="181"/>
      <c r="JL442" s="181"/>
      <c r="JM442" s="181"/>
      <c r="JN442" s="181"/>
      <c r="JO442" s="181"/>
      <c r="JP442" s="181"/>
      <c r="JQ442" s="181"/>
      <c r="JR442" s="181"/>
      <c r="JS442" s="181"/>
      <c r="JT442" s="181"/>
      <c r="JU442" s="181"/>
      <c r="JV442" s="181"/>
      <c r="JW442" s="181"/>
      <c r="JX442" s="181"/>
      <c r="JY442" s="181"/>
      <c r="JZ442" s="181"/>
      <c r="KA442" s="181"/>
      <c r="KB442" s="181"/>
      <c r="KC442" s="181"/>
      <c r="KD442" s="181"/>
      <c r="KE442" s="181"/>
      <c r="KF442" s="181"/>
      <c r="KG442" s="181"/>
      <c r="KH442" s="181"/>
      <c r="KI442" s="181"/>
      <c r="KJ442" s="181"/>
      <c r="KK442" s="181"/>
      <c r="KL442" s="181"/>
      <c r="KM442" s="181"/>
      <c r="KN442" s="181"/>
      <c r="KO442" s="181"/>
      <c r="KP442" s="181"/>
      <c r="KQ442" s="181"/>
      <c r="KR442" s="181"/>
      <c r="KS442" s="181"/>
      <c r="KT442" s="181"/>
      <c r="KU442" s="181"/>
      <c r="KV442" s="181"/>
      <c r="KW442" s="181"/>
      <c r="KX442" s="181"/>
      <c r="KY442" s="181"/>
      <c r="KZ442" s="181"/>
      <c r="LA442" s="181"/>
      <c r="LB442" s="181"/>
      <c r="LC442" s="181"/>
      <c r="LD442" s="181"/>
      <c r="LE442" s="181"/>
      <c r="LF442" s="181"/>
      <c r="LG442" s="181"/>
      <c r="LH442" s="181"/>
      <c r="LI442" s="181"/>
      <c r="LJ442" s="181"/>
      <c r="LK442" s="181"/>
      <c r="LL442" s="181"/>
      <c r="LM442" s="181"/>
      <c r="LN442" s="181"/>
      <c r="LO442" s="181"/>
      <c r="LP442" s="181"/>
      <c r="LQ442" s="181"/>
      <c r="LR442" s="181"/>
      <c r="LS442" s="181"/>
      <c r="LT442" s="181"/>
      <c r="LU442" s="181"/>
      <c r="LV442" s="181"/>
      <c r="LW442" s="181"/>
      <c r="LX442" s="181"/>
      <c r="LY442" s="181"/>
      <c r="LZ442" s="181"/>
      <c r="MA442" s="181"/>
      <c r="MB442" s="181"/>
      <c r="MC442" s="181"/>
      <c r="MD442" s="181"/>
      <c r="ME442" s="181"/>
      <c r="MF442" s="181"/>
      <c r="MG442" s="181"/>
      <c r="MH442" s="181"/>
      <c r="MI442" s="181"/>
      <c r="MJ442" s="181"/>
      <c r="MK442" s="181"/>
      <c r="ML442" s="181"/>
      <c r="MM442" s="181"/>
      <c r="MN442" s="181"/>
      <c r="MO442" s="181"/>
      <c r="MP442" s="181"/>
      <c r="MQ442" s="181"/>
      <c r="MR442" s="181"/>
      <c r="MS442" s="181"/>
      <c r="MT442" s="181"/>
      <c r="MU442" s="181"/>
      <c r="MV442" s="181"/>
      <c r="MW442" s="181"/>
      <c r="MX442" s="181"/>
      <c r="MY442" s="181"/>
      <c r="MZ442" s="181"/>
      <c r="NA442" s="181"/>
      <c r="NB442" s="181"/>
      <c r="NC442" s="181"/>
      <c r="ND442" s="181"/>
      <c r="NE442" s="181"/>
      <c r="NF442" s="181"/>
      <c r="NG442" s="181"/>
      <c r="NH442" s="181"/>
      <c r="NI442" s="181"/>
      <c r="NJ442" s="181"/>
      <c r="NK442" s="181"/>
      <c r="NL442" s="181"/>
      <c r="NM442" s="181"/>
      <c r="NN442" s="181"/>
      <c r="NO442" s="181"/>
      <c r="NP442" s="181"/>
      <c r="NQ442" s="181"/>
      <c r="NR442" s="181"/>
      <c r="NS442" s="181"/>
      <c r="NT442" s="181"/>
      <c r="NU442" s="181"/>
      <c r="NV442" s="181"/>
      <c r="NW442" s="181"/>
      <c r="NX442" s="181"/>
      <c r="NY442" s="181"/>
      <c r="NZ442" s="181"/>
      <c r="OA442" s="181"/>
      <c r="OB442" s="181"/>
      <c r="OC442" s="181"/>
      <c r="OD442" s="181"/>
      <c r="OE442" s="181"/>
      <c r="OF442" s="181"/>
      <c r="OG442" s="181"/>
      <c r="OH442" s="181"/>
      <c r="OI442" s="181"/>
      <c r="OJ442" s="181"/>
      <c r="OK442" s="181"/>
      <c r="OL442" s="181"/>
      <c r="OM442" s="181"/>
      <c r="ON442" s="181"/>
      <c r="OO442" s="181"/>
      <c r="OP442" s="181"/>
      <c r="OQ442" s="181"/>
      <c r="OR442" s="181"/>
      <c r="OS442" s="181"/>
      <c r="OT442" s="181"/>
      <c r="OU442" s="181"/>
      <c r="OV442" s="181"/>
      <c r="OW442" s="181"/>
      <c r="OX442" s="181"/>
      <c r="OY442" s="181"/>
      <c r="OZ442" s="181"/>
      <c r="PA442" s="181"/>
      <c r="PB442" s="181"/>
      <c r="PC442" s="181"/>
      <c r="PD442" s="181"/>
      <c r="PE442" s="181"/>
      <c r="PF442" s="181"/>
      <c r="PG442" s="181"/>
      <c r="PH442" s="181"/>
      <c r="PI442" s="181"/>
      <c r="PJ442" s="181"/>
      <c r="PK442" s="181"/>
      <c r="PL442" s="181"/>
      <c r="PM442" s="181"/>
      <c r="PN442" s="181"/>
      <c r="PO442" s="181"/>
      <c r="PP442" s="181"/>
      <c r="PQ442" s="181"/>
      <c r="PR442" s="181"/>
      <c r="PS442" s="181"/>
      <c r="PT442" s="181"/>
      <c r="PU442" s="181"/>
      <c r="PV442" s="181"/>
      <c r="PW442" s="181"/>
      <c r="PX442" s="181"/>
      <c r="PY442" s="181"/>
      <c r="PZ442" s="181"/>
      <c r="QA442" s="181"/>
      <c r="QB442" s="181"/>
      <c r="QC442" s="181"/>
      <c r="QD442" s="181"/>
      <c r="QE442" s="181"/>
      <c r="QF442" s="181"/>
      <c r="QG442" s="181"/>
      <c r="QH442" s="181"/>
      <c r="QI442" s="181"/>
      <c r="QJ442" s="181"/>
      <c r="QK442" s="181"/>
      <c r="QL442" s="181"/>
      <c r="QM442" s="181"/>
      <c r="QN442" s="181"/>
      <c r="QO442" s="181"/>
      <c r="QP442" s="181"/>
      <c r="QQ442" s="181"/>
      <c r="QR442" s="181"/>
      <c r="QS442" s="181"/>
      <c r="QT442" s="181"/>
      <c r="QU442" s="181"/>
      <c r="QV442" s="181"/>
      <c r="QW442" s="181"/>
      <c r="QX442" s="181"/>
      <c r="QY442" s="181"/>
      <c r="QZ442" s="181"/>
      <c r="RA442" s="181"/>
      <c r="RB442" s="181"/>
      <c r="RC442" s="181"/>
      <c r="RD442" s="181"/>
      <c r="RE442" s="181"/>
      <c r="RF442" s="181"/>
      <c r="RG442" s="181"/>
      <c r="RH442" s="181"/>
      <c r="RI442" s="181"/>
      <c r="RJ442" s="181"/>
      <c r="RK442" s="181"/>
      <c r="RL442" s="181"/>
      <c r="RM442" s="181"/>
      <c r="RN442" s="181"/>
      <c r="RO442" s="181"/>
      <c r="RP442" s="181"/>
      <c r="RQ442" s="181"/>
      <c r="RR442" s="181"/>
      <c r="RS442" s="181"/>
      <c r="RT442" s="181"/>
      <c r="RU442" s="181"/>
      <c r="RV442" s="181"/>
      <c r="RW442" s="181"/>
      <c r="RX442" s="181"/>
      <c r="RY442" s="181"/>
      <c r="RZ442" s="181"/>
      <c r="SA442" s="181"/>
      <c r="SB442" s="181"/>
    </row>
    <row r="443" spans="1:496" s="183" customFormat="1" ht="15" customHeight="1" x14ac:dyDescent="0.2">
      <c r="A443" t="s">
        <v>1971</v>
      </c>
      <c r="B443"/>
      <c r="C443"/>
      <c r="D443"/>
      <c r="E443" t="s">
        <v>448</v>
      </c>
      <c r="F443" s="181"/>
      <c r="G443" s="181"/>
      <c r="H443" s="181"/>
      <c r="I443" s="181"/>
      <c r="J443" s="181"/>
      <c r="K443" s="181"/>
      <c r="L443" s="181"/>
      <c r="M443" s="181"/>
      <c r="N443" s="181"/>
      <c r="O443" s="181"/>
      <c r="P443" s="181"/>
      <c r="Q443" s="181"/>
      <c r="R443" s="181"/>
      <c r="S443" s="181"/>
      <c r="T443" s="181"/>
      <c r="U443" s="181"/>
      <c r="V443" s="181"/>
      <c r="W443" s="181"/>
      <c r="X443" s="181"/>
      <c r="Y443" s="181"/>
      <c r="Z443" s="181"/>
      <c r="AA443" s="181"/>
      <c r="AB443" s="181"/>
      <c r="AC443" s="181"/>
      <c r="AD443" s="181"/>
      <c r="AE443" s="181"/>
      <c r="AF443" s="181"/>
      <c r="AG443" s="181"/>
      <c r="AH443" s="181"/>
      <c r="AI443" s="181"/>
      <c r="AJ443" s="181"/>
      <c r="AK443" s="181"/>
      <c r="AL443" s="181"/>
      <c r="AM443" s="181"/>
      <c r="AN443" s="181"/>
      <c r="AO443" s="181"/>
      <c r="AP443" s="181"/>
      <c r="AQ443" s="181"/>
      <c r="AR443" s="181"/>
      <c r="AS443" s="181"/>
      <c r="AT443" s="181"/>
      <c r="AU443" s="181"/>
      <c r="AV443" s="181"/>
      <c r="AW443" s="181"/>
      <c r="AX443" s="181"/>
      <c r="AY443" s="181"/>
      <c r="AZ443" s="181"/>
      <c r="BA443" s="181"/>
      <c r="BB443" s="181"/>
      <c r="BC443" s="181"/>
      <c r="BD443" s="181"/>
      <c r="BE443" s="181"/>
      <c r="BF443" s="181"/>
      <c r="BG443" s="181"/>
      <c r="BH443" s="181"/>
      <c r="BI443" s="181"/>
      <c r="BJ443" s="181"/>
      <c r="BK443" s="181"/>
      <c r="BL443" s="181"/>
      <c r="BM443" s="181"/>
      <c r="BN443" s="181"/>
      <c r="BO443" s="181"/>
      <c r="BP443" s="181"/>
      <c r="BQ443" s="181"/>
      <c r="BR443" s="181"/>
      <c r="BS443" s="181"/>
      <c r="BT443" s="181"/>
      <c r="BU443" s="181"/>
      <c r="BV443" s="181"/>
      <c r="BW443" s="181"/>
      <c r="BX443" s="181"/>
      <c r="BY443" s="181"/>
      <c r="BZ443" s="181"/>
      <c r="CA443" s="181"/>
      <c r="CB443" s="181"/>
      <c r="CC443" s="181"/>
      <c r="CD443" s="181"/>
      <c r="CE443" s="181"/>
      <c r="CF443" s="181"/>
      <c r="CG443" s="181"/>
      <c r="CH443" s="181"/>
      <c r="CI443" s="181"/>
      <c r="CJ443" s="181"/>
      <c r="CK443" s="181"/>
      <c r="CL443" s="181"/>
      <c r="CM443" s="181"/>
      <c r="CN443" s="181"/>
      <c r="CO443" s="181"/>
      <c r="CP443" s="181"/>
      <c r="CQ443" s="181"/>
      <c r="CR443" s="181"/>
      <c r="CS443" s="181"/>
      <c r="CT443" s="181"/>
      <c r="CU443" s="181"/>
      <c r="CV443" s="181"/>
      <c r="CW443" s="181"/>
      <c r="CX443" s="181"/>
      <c r="CY443" s="181"/>
      <c r="CZ443" s="181"/>
      <c r="DA443" s="181"/>
      <c r="DB443" s="181"/>
      <c r="DC443" s="181"/>
      <c r="DD443" s="181"/>
      <c r="DE443" s="181"/>
      <c r="DF443" s="181"/>
      <c r="DG443" s="181"/>
      <c r="DH443" s="181"/>
      <c r="DI443" s="181"/>
      <c r="DJ443" s="181"/>
      <c r="DK443" s="181"/>
      <c r="DL443" s="181"/>
      <c r="DM443" s="181"/>
      <c r="DN443" s="181"/>
      <c r="DO443" s="181"/>
      <c r="DP443" s="181"/>
      <c r="DQ443" s="181"/>
      <c r="DR443" s="181"/>
      <c r="DS443" s="181"/>
      <c r="DT443" s="181"/>
      <c r="DU443" s="181"/>
      <c r="DV443" s="181"/>
      <c r="DW443" s="181"/>
      <c r="DX443" s="181"/>
      <c r="DY443" s="181"/>
      <c r="DZ443" s="181"/>
      <c r="EA443" s="181"/>
      <c r="EB443" s="181"/>
      <c r="EC443" s="181"/>
      <c r="ED443" s="181"/>
      <c r="EE443" s="181"/>
      <c r="EF443" s="181"/>
      <c r="EG443" s="181"/>
      <c r="EH443" s="181"/>
      <c r="EI443" s="181"/>
      <c r="EJ443" s="181"/>
      <c r="EK443" s="181"/>
      <c r="EL443" s="181"/>
      <c r="EM443" s="181"/>
      <c r="EN443" s="181"/>
      <c r="EO443" s="181"/>
      <c r="EP443" s="181"/>
      <c r="EQ443" s="181"/>
      <c r="ER443" s="181"/>
      <c r="ES443" s="181"/>
      <c r="ET443" s="181"/>
      <c r="EU443" s="181"/>
      <c r="EV443" s="181"/>
      <c r="EW443" s="181"/>
      <c r="EX443" s="181"/>
      <c r="EY443" s="181"/>
      <c r="EZ443" s="181"/>
      <c r="FA443" s="181"/>
      <c r="FB443" s="181"/>
      <c r="FC443" s="181"/>
      <c r="FD443" s="181"/>
      <c r="FE443" s="181"/>
      <c r="FF443" s="181"/>
      <c r="FG443" s="181"/>
      <c r="FH443" s="181"/>
      <c r="FI443" s="181"/>
      <c r="FJ443" s="181"/>
      <c r="FK443" s="181"/>
      <c r="FL443" s="181"/>
      <c r="FM443" s="181"/>
      <c r="FN443" s="181"/>
      <c r="FO443" s="181"/>
      <c r="FP443" s="181"/>
      <c r="FQ443" s="181"/>
      <c r="FR443" s="181"/>
      <c r="FS443" s="181"/>
      <c r="FT443" s="181"/>
      <c r="FU443" s="181"/>
      <c r="FV443" s="181"/>
      <c r="FW443" s="181"/>
      <c r="FX443" s="181"/>
      <c r="FY443" s="181"/>
      <c r="FZ443" s="181"/>
      <c r="GA443" s="181"/>
      <c r="GB443" s="181"/>
      <c r="GC443" s="181"/>
      <c r="GD443" s="181"/>
      <c r="GE443" s="181"/>
      <c r="GF443" s="181"/>
      <c r="GG443" s="181"/>
      <c r="GH443" s="181"/>
      <c r="GI443" s="181"/>
      <c r="GJ443" s="181"/>
      <c r="GK443" s="181"/>
      <c r="GL443" s="181"/>
      <c r="GM443" s="181"/>
      <c r="GN443" s="181"/>
      <c r="GO443" s="181"/>
      <c r="GP443" s="181"/>
      <c r="GQ443" s="181"/>
      <c r="GR443" s="181"/>
      <c r="GS443" s="181"/>
      <c r="GT443" s="181"/>
      <c r="GU443" s="181"/>
      <c r="GV443" s="181"/>
      <c r="GW443" s="181"/>
      <c r="GX443" s="181"/>
      <c r="GY443" s="181"/>
      <c r="GZ443" s="181"/>
      <c r="HA443" s="181"/>
      <c r="HB443" s="181"/>
      <c r="HC443" s="181"/>
      <c r="HD443" s="181"/>
      <c r="HE443" s="181"/>
      <c r="HF443" s="181"/>
      <c r="HG443" s="181"/>
      <c r="HH443" s="181"/>
      <c r="HI443" s="181"/>
      <c r="HJ443" s="181"/>
      <c r="HK443" s="181"/>
      <c r="HL443" s="181"/>
      <c r="HM443" s="181"/>
      <c r="HN443" s="181"/>
      <c r="HO443" s="181"/>
      <c r="HP443" s="181"/>
      <c r="HQ443" s="181"/>
      <c r="HR443" s="181"/>
      <c r="HS443" s="181"/>
      <c r="HT443" s="181"/>
      <c r="HU443" s="181"/>
      <c r="HV443" s="181"/>
      <c r="HW443" s="181"/>
      <c r="HX443" s="181"/>
      <c r="HY443" s="181"/>
      <c r="HZ443" s="181"/>
      <c r="IA443" s="181"/>
      <c r="IB443" s="181"/>
      <c r="IC443" s="181"/>
      <c r="ID443" s="181"/>
      <c r="IE443" s="181"/>
      <c r="IF443" s="181"/>
      <c r="IG443" s="181"/>
      <c r="IH443" s="181"/>
      <c r="II443" s="181"/>
      <c r="IJ443" s="181"/>
      <c r="IK443" s="181"/>
      <c r="IL443" s="181"/>
      <c r="IM443" s="181"/>
      <c r="IN443" s="181"/>
      <c r="IO443" s="181"/>
      <c r="IP443" s="181"/>
      <c r="IQ443" s="181"/>
      <c r="IR443" s="181"/>
      <c r="IS443" s="181"/>
      <c r="IT443" s="181"/>
      <c r="IU443" s="181"/>
      <c r="IV443" s="181"/>
      <c r="IW443" s="181"/>
      <c r="IX443" s="181"/>
      <c r="IY443" s="181"/>
      <c r="IZ443" s="181"/>
      <c r="JA443" s="181"/>
      <c r="JB443" s="181"/>
      <c r="JC443" s="181"/>
      <c r="JD443" s="181"/>
      <c r="JE443" s="181"/>
      <c r="JF443" s="181"/>
      <c r="JG443" s="181"/>
      <c r="JH443" s="181"/>
      <c r="JI443" s="181"/>
      <c r="JJ443" s="181"/>
      <c r="JK443" s="181"/>
      <c r="JL443" s="181"/>
      <c r="JM443" s="181"/>
      <c r="JN443" s="181"/>
      <c r="JO443" s="181"/>
      <c r="JP443" s="181"/>
      <c r="JQ443" s="181"/>
      <c r="JR443" s="181"/>
      <c r="JS443" s="181"/>
      <c r="JT443" s="181"/>
      <c r="JU443" s="181"/>
      <c r="JV443" s="181"/>
      <c r="JW443" s="181"/>
      <c r="JX443" s="181"/>
      <c r="JY443" s="181"/>
      <c r="JZ443" s="181"/>
      <c r="KA443" s="181"/>
      <c r="KB443" s="181"/>
      <c r="KC443" s="181"/>
      <c r="KD443" s="181"/>
      <c r="KE443" s="181"/>
      <c r="KF443" s="181"/>
      <c r="KG443" s="181"/>
      <c r="KH443" s="181"/>
      <c r="KI443" s="181"/>
      <c r="KJ443" s="181"/>
      <c r="KK443" s="181"/>
      <c r="KL443" s="181"/>
      <c r="KM443" s="181"/>
      <c r="KN443" s="181"/>
      <c r="KO443" s="181"/>
      <c r="KP443" s="181"/>
      <c r="KQ443" s="181"/>
      <c r="KR443" s="181"/>
      <c r="KS443" s="181"/>
      <c r="KT443" s="181"/>
      <c r="KU443" s="181"/>
      <c r="KV443" s="181"/>
      <c r="KW443" s="181"/>
      <c r="KX443" s="181"/>
      <c r="KY443" s="181"/>
      <c r="KZ443" s="181"/>
      <c r="LA443" s="181"/>
      <c r="LB443" s="181"/>
      <c r="LC443" s="181"/>
      <c r="LD443" s="181"/>
      <c r="LE443" s="181"/>
      <c r="LF443" s="181"/>
      <c r="LG443" s="181"/>
      <c r="LH443" s="181"/>
      <c r="LI443" s="181"/>
      <c r="LJ443" s="181"/>
      <c r="LK443" s="181"/>
      <c r="LL443" s="181"/>
      <c r="LM443" s="181"/>
      <c r="LN443" s="181"/>
      <c r="LO443" s="181"/>
      <c r="LP443" s="181"/>
      <c r="LQ443" s="181"/>
      <c r="LR443" s="181"/>
      <c r="LS443" s="181"/>
      <c r="LT443" s="181"/>
      <c r="LU443" s="181"/>
      <c r="LV443" s="181"/>
      <c r="LW443" s="181"/>
      <c r="LX443" s="181"/>
      <c r="LY443" s="181"/>
      <c r="LZ443" s="181"/>
      <c r="MA443" s="181"/>
      <c r="MB443" s="181"/>
      <c r="MC443" s="181"/>
      <c r="MD443" s="181"/>
      <c r="ME443" s="181"/>
      <c r="MF443" s="181"/>
      <c r="MG443" s="181"/>
      <c r="MH443" s="181"/>
      <c r="MI443" s="181"/>
      <c r="MJ443" s="181"/>
      <c r="MK443" s="181"/>
      <c r="ML443" s="181"/>
      <c r="MM443" s="181"/>
      <c r="MN443" s="181"/>
      <c r="MO443" s="181"/>
      <c r="MP443" s="181"/>
      <c r="MQ443" s="181"/>
      <c r="MR443" s="181"/>
      <c r="MS443" s="181"/>
      <c r="MT443" s="181"/>
      <c r="MU443" s="181"/>
      <c r="MV443" s="181"/>
      <c r="MW443" s="181"/>
      <c r="MX443" s="181"/>
      <c r="MY443" s="181"/>
      <c r="MZ443" s="181"/>
      <c r="NA443" s="181"/>
      <c r="NB443" s="181"/>
      <c r="NC443" s="181"/>
      <c r="ND443" s="181"/>
      <c r="NE443" s="181"/>
      <c r="NF443" s="181"/>
      <c r="NG443" s="181"/>
      <c r="NH443" s="181"/>
      <c r="NI443" s="181"/>
      <c r="NJ443" s="181"/>
      <c r="NK443" s="181"/>
      <c r="NL443" s="181"/>
      <c r="NM443" s="181"/>
      <c r="NN443" s="181"/>
      <c r="NO443" s="181"/>
      <c r="NP443" s="181"/>
      <c r="NQ443" s="181"/>
      <c r="NR443" s="181"/>
      <c r="NS443" s="181"/>
      <c r="NT443" s="181"/>
      <c r="NU443" s="181"/>
      <c r="NV443" s="181"/>
      <c r="NW443" s="181"/>
      <c r="NX443" s="181"/>
      <c r="NY443" s="181"/>
      <c r="NZ443" s="181"/>
      <c r="OA443" s="181"/>
      <c r="OB443" s="181"/>
      <c r="OC443" s="181"/>
      <c r="OD443" s="181"/>
      <c r="OE443" s="181"/>
      <c r="OF443" s="181"/>
      <c r="OG443" s="181"/>
      <c r="OH443" s="181"/>
      <c r="OI443" s="181"/>
      <c r="OJ443" s="181"/>
      <c r="OK443" s="181"/>
      <c r="OL443" s="181"/>
      <c r="OM443" s="181"/>
      <c r="ON443" s="181"/>
      <c r="OO443" s="181"/>
      <c r="OP443" s="181"/>
      <c r="OQ443" s="181"/>
      <c r="OR443" s="181"/>
      <c r="OS443" s="181"/>
      <c r="OT443" s="181"/>
      <c r="OU443" s="181"/>
      <c r="OV443" s="181"/>
      <c r="OW443" s="181"/>
      <c r="OX443" s="181"/>
      <c r="OY443" s="181"/>
      <c r="OZ443" s="181"/>
      <c r="PA443" s="181"/>
      <c r="PB443" s="181"/>
      <c r="PC443" s="181"/>
      <c r="PD443" s="181"/>
      <c r="PE443" s="181"/>
      <c r="PF443" s="181"/>
      <c r="PG443" s="181"/>
      <c r="PH443" s="181"/>
      <c r="PI443" s="181"/>
      <c r="PJ443" s="181"/>
      <c r="PK443" s="181"/>
      <c r="PL443" s="181"/>
      <c r="PM443" s="181"/>
      <c r="PN443" s="181"/>
      <c r="PO443" s="181"/>
      <c r="PP443" s="181"/>
      <c r="PQ443" s="181"/>
      <c r="PR443" s="181"/>
      <c r="PS443" s="181"/>
      <c r="PT443" s="181"/>
      <c r="PU443" s="181"/>
      <c r="PV443" s="181"/>
      <c r="PW443" s="181"/>
      <c r="PX443" s="181"/>
      <c r="PY443" s="181"/>
      <c r="PZ443" s="181"/>
      <c r="QA443" s="181"/>
      <c r="QB443" s="181"/>
      <c r="QC443" s="181"/>
      <c r="QD443" s="181"/>
      <c r="QE443" s="181"/>
      <c r="QF443" s="181"/>
      <c r="QG443" s="181"/>
      <c r="QH443" s="181"/>
      <c r="QI443" s="181"/>
      <c r="QJ443" s="181"/>
      <c r="QK443" s="181"/>
      <c r="QL443" s="181"/>
      <c r="QM443" s="181"/>
      <c r="QN443" s="181"/>
      <c r="QO443" s="181"/>
      <c r="QP443" s="181"/>
      <c r="QQ443" s="181"/>
      <c r="QR443" s="181"/>
      <c r="QS443" s="181"/>
      <c r="QT443" s="181"/>
      <c r="QU443" s="181"/>
      <c r="QV443" s="181"/>
      <c r="QW443" s="181"/>
      <c r="QX443" s="181"/>
      <c r="QY443" s="181"/>
      <c r="QZ443" s="181"/>
      <c r="RA443" s="181"/>
      <c r="RB443" s="181"/>
      <c r="RC443" s="181"/>
      <c r="RD443" s="181"/>
      <c r="RE443" s="181"/>
      <c r="RF443" s="181"/>
      <c r="RG443" s="181"/>
      <c r="RH443" s="181"/>
      <c r="RI443" s="181"/>
      <c r="RJ443" s="181"/>
      <c r="RK443" s="181"/>
      <c r="RL443" s="181"/>
      <c r="RM443" s="181"/>
      <c r="RN443" s="181"/>
      <c r="RO443" s="181"/>
      <c r="RP443" s="181"/>
      <c r="RQ443" s="181"/>
      <c r="RR443" s="181"/>
      <c r="RS443" s="181"/>
      <c r="RT443" s="181"/>
      <c r="RU443" s="181"/>
      <c r="RV443" s="181"/>
      <c r="RW443" s="181"/>
      <c r="RX443" s="181"/>
      <c r="RY443" s="181"/>
      <c r="RZ443" s="181"/>
      <c r="SA443" s="181"/>
      <c r="SB443" s="181"/>
    </row>
    <row r="444" spans="1:496" s="183" customFormat="1" ht="15" customHeight="1" x14ac:dyDescent="0.2">
      <c r="A444" t="s">
        <v>1972</v>
      </c>
      <c r="B444"/>
      <c r="C444"/>
      <c r="D444"/>
      <c r="E444" t="s">
        <v>449</v>
      </c>
      <c r="F444" s="181"/>
      <c r="G444" s="181"/>
      <c r="H444" s="181"/>
      <c r="I444" s="181"/>
      <c r="J444" s="181"/>
      <c r="K444" s="181"/>
      <c r="L444" s="181"/>
      <c r="M444" s="181"/>
      <c r="N444" s="181"/>
      <c r="O444" s="181"/>
      <c r="P444" s="181"/>
      <c r="Q444" s="181"/>
      <c r="R444" s="181"/>
      <c r="S444" s="181"/>
      <c r="T444" s="181"/>
      <c r="U444" s="181"/>
      <c r="V444" s="181"/>
      <c r="W444" s="181"/>
      <c r="X444" s="181"/>
      <c r="Y444" s="181"/>
      <c r="Z444" s="181"/>
      <c r="AA444" s="181"/>
      <c r="AB444" s="181"/>
      <c r="AC444" s="181"/>
      <c r="AD444" s="181"/>
      <c r="AE444" s="181"/>
      <c r="AF444" s="181"/>
      <c r="AG444" s="181"/>
      <c r="AH444" s="181"/>
      <c r="AI444" s="181"/>
      <c r="AJ444" s="181"/>
      <c r="AK444" s="181"/>
      <c r="AL444" s="181"/>
      <c r="AM444" s="181"/>
      <c r="AN444" s="181"/>
      <c r="AO444" s="181"/>
      <c r="AP444" s="181"/>
      <c r="AQ444" s="181"/>
      <c r="AR444" s="181"/>
      <c r="AS444" s="181"/>
      <c r="AT444" s="181"/>
      <c r="AU444" s="181"/>
      <c r="AV444" s="181"/>
      <c r="AW444" s="181"/>
      <c r="AX444" s="181"/>
      <c r="AY444" s="181"/>
      <c r="AZ444" s="181"/>
      <c r="BA444" s="181"/>
      <c r="BB444" s="181"/>
      <c r="BC444" s="181"/>
      <c r="BD444" s="181"/>
      <c r="BE444" s="181"/>
      <c r="BF444" s="181"/>
      <c r="BG444" s="181"/>
      <c r="BH444" s="181"/>
      <c r="BI444" s="181"/>
      <c r="BJ444" s="181"/>
      <c r="BK444" s="181"/>
      <c r="BL444" s="181"/>
      <c r="BM444" s="181"/>
      <c r="BN444" s="181"/>
      <c r="BO444" s="181"/>
      <c r="BP444" s="181"/>
      <c r="BQ444" s="181"/>
      <c r="BR444" s="181"/>
      <c r="BS444" s="181"/>
      <c r="BT444" s="181"/>
      <c r="BU444" s="181"/>
      <c r="BV444" s="181"/>
      <c r="BW444" s="181"/>
      <c r="BX444" s="181"/>
      <c r="BY444" s="181"/>
      <c r="BZ444" s="181"/>
      <c r="CA444" s="181"/>
      <c r="CB444" s="181"/>
      <c r="CC444" s="181"/>
      <c r="CD444" s="181"/>
      <c r="CE444" s="181"/>
      <c r="CF444" s="181"/>
      <c r="CG444" s="181"/>
      <c r="CH444" s="181"/>
      <c r="CI444" s="181"/>
      <c r="CJ444" s="181"/>
      <c r="CK444" s="181"/>
      <c r="CL444" s="181"/>
      <c r="CM444" s="181"/>
      <c r="CN444" s="181"/>
      <c r="CO444" s="181"/>
      <c r="CP444" s="181"/>
      <c r="CQ444" s="181"/>
      <c r="CR444" s="181"/>
      <c r="CS444" s="181"/>
      <c r="CT444" s="181"/>
      <c r="CU444" s="181"/>
      <c r="CV444" s="181"/>
      <c r="CW444" s="181"/>
      <c r="CX444" s="181"/>
      <c r="CY444" s="181"/>
      <c r="CZ444" s="181"/>
      <c r="DA444" s="181"/>
      <c r="DB444" s="181"/>
      <c r="DC444" s="181"/>
      <c r="DD444" s="181"/>
      <c r="DE444" s="181"/>
      <c r="DF444" s="181"/>
      <c r="DG444" s="181"/>
      <c r="DH444" s="181"/>
      <c r="DI444" s="181"/>
      <c r="DJ444" s="181"/>
      <c r="DK444" s="181"/>
      <c r="DL444" s="181"/>
      <c r="DM444" s="181"/>
      <c r="DN444" s="181"/>
      <c r="DO444" s="181"/>
      <c r="DP444" s="181"/>
      <c r="DQ444" s="181"/>
      <c r="DR444" s="181"/>
      <c r="DS444" s="181"/>
      <c r="DT444" s="181"/>
      <c r="DU444" s="181"/>
      <c r="DV444" s="181"/>
      <c r="DW444" s="181"/>
      <c r="DX444" s="181"/>
      <c r="DY444" s="181"/>
      <c r="DZ444" s="181"/>
      <c r="EA444" s="181"/>
      <c r="EB444" s="181"/>
      <c r="EC444" s="181"/>
      <c r="ED444" s="181"/>
      <c r="EE444" s="181"/>
      <c r="EF444" s="181"/>
      <c r="EG444" s="181"/>
      <c r="EH444" s="181"/>
      <c r="EI444" s="181"/>
      <c r="EJ444" s="181"/>
      <c r="EK444" s="181"/>
      <c r="EL444" s="181"/>
      <c r="EM444" s="181"/>
      <c r="EN444" s="181"/>
      <c r="EO444" s="181"/>
      <c r="EP444" s="181"/>
      <c r="EQ444" s="181"/>
      <c r="ER444" s="181"/>
      <c r="ES444" s="181"/>
      <c r="ET444" s="181"/>
      <c r="EU444" s="181"/>
      <c r="EV444" s="181"/>
      <c r="EW444" s="181"/>
      <c r="EX444" s="181"/>
      <c r="EY444" s="181"/>
      <c r="EZ444" s="181"/>
      <c r="FA444" s="181"/>
      <c r="FB444" s="181"/>
      <c r="FC444" s="181"/>
      <c r="FD444" s="181"/>
      <c r="FE444" s="181"/>
      <c r="FF444" s="181"/>
      <c r="FG444" s="181"/>
      <c r="FH444" s="181"/>
      <c r="FI444" s="181"/>
      <c r="FJ444" s="181"/>
      <c r="FK444" s="181"/>
      <c r="FL444" s="181"/>
      <c r="FM444" s="181"/>
      <c r="FN444" s="181"/>
      <c r="FO444" s="181"/>
      <c r="FP444" s="181"/>
      <c r="FQ444" s="181"/>
      <c r="FR444" s="181"/>
      <c r="FS444" s="181"/>
      <c r="FT444" s="181"/>
      <c r="FU444" s="181"/>
      <c r="FV444" s="181"/>
      <c r="FW444" s="181"/>
      <c r="FX444" s="181"/>
      <c r="FY444" s="181"/>
      <c r="FZ444" s="181"/>
      <c r="GA444" s="181"/>
      <c r="GB444" s="181"/>
      <c r="GC444" s="181"/>
      <c r="GD444" s="181"/>
      <c r="GE444" s="181"/>
      <c r="GF444" s="181"/>
      <c r="GG444" s="181"/>
      <c r="GH444" s="181"/>
      <c r="GI444" s="181"/>
      <c r="GJ444" s="181"/>
      <c r="GK444" s="181"/>
      <c r="GL444" s="181"/>
      <c r="GM444" s="181"/>
      <c r="GN444" s="181"/>
      <c r="GO444" s="181"/>
      <c r="GP444" s="181"/>
      <c r="GQ444" s="181"/>
      <c r="GR444" s="181"/>
      <c r="GS444" s="181"/>
      <c r="GT444" s="181"/>
      <c r="GU444" s="181"/>
      <c r="GV444" s="181"/>
      <c r="GW444" s="181"/>
      <c r="GX444" s="181"/>
      <c r="GY444" s="181"/>
      <c r="GZ444" s="181"/>
      <c r="HA444" s="181"/>
      <c r="HB444" s="181"/>
      <c r="HC444" s="181"/>
      <c r="HD444" s="181"/>
      <c r="HE444" s="181"/>
      <c r="HF444" s="181"/>
      <c r="HG444" s="181"/>
      <c r="HH444" s="181"/>
      <c r="HI444" s="181"/>
      <c r="HJ444" s="181"/>
      <c r="HK444" s="181"/>
      <c r="HL444" s="181"/>
      <c r="HM444" s="181"/>
      <c r="HN444" s="181"/>
      <c r="HO444" s="181"/>
      <c r="HP444" s="181"/>
      <c r="HQ444" s="181"/>
      <c r="HR444" s="181"/>
      <c r="HS444" s="181"/>
      <c r="HT444" s="181"/>
      <c r="HU444" s="181"/>
      <c r="HV444" s="181"/>
      <c r="HW444" s="181"/>
      <c r="HX444" s="181"/>
      <c r="HY444" s="181"/>
      <c r="HZ444" s="181"/>
      <c r="IA444" s="181"/>
      <c r="IB444" s="181"/>
      <c r="IC444" s="181"/>
      <c r="ID444" s="181"/>
      <c r="IE444" s="181"/>
      <c r="IF444" s="181"/>
      <c r="IG444" s="181"/>
      <c r="IH444" s="181"/>
      <c r="II444" s="181"/>
      <c r="IJ444" s="181"/>
      <c r="IK444" s="181"/>
      <c r="IL444" s="181"/>
      <c r="IM444" s="181"/>
      <c r="IN444" s="181"/>
      <c r="IO444" s="181"/>
      <c r="IP444" s="181"/>
      <c r="IQ444" s="181"/>
      <c r="IR444" s="181"/>
      <c r="IS444" s="181"/>
      <c r="IT444" s="181"/>
      <c r="IU444" s="181"/>
      <c r="IV444" s="181"/>
      <c r="IW444" s="181"/>
      <c r="IX444" s="181"/>
      <c r="IY444" s="181"/>
      <c r="IZ444" s="181"/>
      <c r="JA444" s="181"/>
      <c r="JB444" s="181"/>
      <c r="JC444" s="181"/>
      <c r="JD444" s="181"/>
      <c r="JE444" s="181"/>
      <c r="JF444" s="181"/>
      <c r="JG444" s="181"/>
      <c r="JH444" s="181"/>
      <c r="JI444" s="181"/>
      <c r="JJ444" s="181"/>
      <c r="JK444" s="181"/>
      <c r="JL444" s="181"/>
      <c r="JM444" s="181"/>
      <c r="JN444" s="181"/>
      <c r="JO444" s="181"/>
      <c r="JP444" s="181"/>
      <c r="JQ444" s="181"/>
      <c r="JR444" s="181"/>
      <c r="JS444" s="181"/>
      <c r="JT444" s="181"/>
      <c r="JU444" s="181"/>
      <c r="JV444" s="181"/>
      <c r="JW444" s="181"/>
      <c r="JX444" s="181"/>
      <c r="JY444" s="181"/>
      <c r="JZ444" s="181"/>
      <c r="KA444" s="181"/>
      <c r="KB444" s="181"/>
      <c r="KC444" s="181"/>
      <c r="KD444" s="181"/>
      <c r="KE444" s="181"/>
      <c r="KF444" s="181"/>
      <c r="KG444" s="181"/>
      <c r="KH444" s="181"/>
      <c r="KI444" s="181"/>
      <c r="KJ444" s="181"/>
      <c r="KK444" s="181"/>
      <c r="KL444" s="181"/>
      <c r="KM444" s="181"/>
      <c r="KN444" s="181"/>
      <c r="KO444" s="181"/>
      <c r="KP444" s="181"/>
      <c r="KQ444" s="181"/>
      <c r="KR444" s="181"/>
      <c r="KS444" s="181"/>
      <c r="KT444" s="181"/>
      <c r="KU444" s="181"/>
      <c r="KV444" s="181"/>
      <c r="KW444" s="181"/>
      <c r="KX444" s="181"/>
      <c r="KY444" s="181"/>
      <c r="KZ444" s="181"/>
      <c r="LA444" s="181"/>
      <c r="LB444" s="181"/>
      <c r="LC444" s="181"/>
      <c r="LD444" s="181"/>
      <c r="LE444" s="181"/>
      <c r="LF444" s="181"/>
      <c r="LG444" s="181"/>
      <c r="LH444" s="181"/>
      <c r="LI444" s="181"/>
      <c r="LJ444" s="181"/>
      <c r="LK444" s="181"/>
      <c r="LL444" s="181"/>
      <c r="LM444" s="181"/>
      <c r="LN444" s="181"/>
      <c r="LO444" s="181"/>
      <c r="LP444" s="181"/>
      <c r="LQ444" s="181"/>
      <c r="LR444" s="181"/>
      <c r="LS444" s="181"/>
      <c r="LT444" s="181"/>
      <c r="LU444" s="181"/>
      <c r="LV444" s="181"/>
      <c r="LW444" s="181"/>
      <c r="LX444" s="181"/>
      <c r="LY444" s="181"/>
      <c r="LZ444" s="181"/>
      <c r="MA444" s="181"/>
      <c r="MB444" s="181"/>
      <c r="MC444" s="181"/>
      <c r="MD444" s="181"/>
      <c r="ME444" s="181"/>
      <c r="MF444" s="181"/>
      <c r="MG444" s="181"/>
      <c r="MH444" s="181"/>
      <c r="MI444" s="181"/>
      <c r="MJ444" s="181"/>
      <c r="MK444" s="181"/>
      <c r="ML444" s="181"/>
      <c r="MM444" s="181"/>
      <c r="MN444" s="181"/>
      <c r="MO444" s="181"/>
      <c r="MP444" s="181"/>
      <c r="MQ444" s="181"/>
      <c r="MR444" s="181"/>
      <c r="MS444" s="181"/>
      <c r="MT444" s="181"/>
      <c r="MU444" s="181"/>
      <c r="MV444" s="181"/>
      <c r="MW444" s="181"/>
      <c r="MX444" s="181"/>
      <c r="MY444" s="181"/>
      <c r="MZ444" s="181"/>
      <c r="NA444" s="181"/>
      <c r="NB444" s="181"/>
      <c r="NC444" s="181"/>
      <c r="ND444" s="181"/>
      <c r="NE444" s="181"/>
      <c r="NF444" s="181"/>
      <c r="NG444" s="181"/>
      <c r="NH444" s="181"/>
      <c r="NI444" s="181"/>
      <c r="NJ444" s="181"/>
      <c r="NK444" s="181"/>
      <c r="NL444" s="181"/>
      <c r="NM444" s="181"/>
      <c r="NN444" s="181"/>
      <c r="NO444" s="181"/>
      <c r="NP444" s="181"/>
      <c r="NQ444" s="181"/>
      <c r="NR444" s="181"/>
      <c r="NS444" s="181"/>
      <c r="NT444" s="181"/>
      <c r="NU444" s="181"/>
      <c r="NV444" s="181"/>
      <c r="NW444" s="181"/>
      <c r="NX444" s="181"/>
      <c r="NY444" s="181"/>
      <c r="NZ444" s="181"/>
      <c r="OA444" s="181"/>
      <c r="OB444" s="181"/>
      <c r="OC444" s="181"/>
      <c r="OD444" s="181"/>
      <c r="OE444" s="181"/>
      <c r="OF444" s="181"/>
      <c r="OG444" s="181"/>
      <c r="OH444" s="181"/>
      <c r="OI444" s="181"/>
      <c r="OJ444" s="181"/>
      <c r="OK444" s="181"/>
      <c r="OL444" s="181"/>
      <c r="OM444" s="181"/>
      <c r="ON444" s="181"/>
      <c r="OO444" s="181"/>
      <c r="OP444" s="181"/>
      <c r="OQ444" s="181"/>
      <c r="OR444" s="181"/>
      <c r="OS444" s="181"/>
      <c r="OT444" s="181"/>
      <c r="OU444" s="181"/>
      <c r="OV444" s="181"/>
      <c r="OW444" s="181"/>
      <c r="OX444" s="181"/>
      <c r="OY444" s="181"/>
      <c r="OZ444" s="181"/>
      <c r="PA444" s="181"/>
      <c r="PB444" s="181"/>
      <c r="PC444" s="181"/>
      <c r="PD444" s="181"/>
      <c r="PE444" s="181"/>
      <c r="PF444" s="181"/>
      <c r="PG444" s="181"/>
      <c r="PH444" s="181"/>
      <c r="PI444" s="181"/>
      <c r="PJ444" s="181"/>
      <c r="PK444" s="181"/>
      <c r="PL444" s="181"/>
      <c r="PM444" s="181"/>
      <c r="PN444" s="181"/>
      <c r="PO444" s="181"/>
      <c r="PP444" s="181"/>
      <c r="PQ444" s="181"/>
      <c r="PR444" s="181"/>
      <c r="PS444" s="181"/>
      <c r="PT444" s="181"/>
      <c r="PU444" s="181"/>
      <c r="PV444" s="181"/>
      <c r="PW444" s="181"/>
      <c r="PX444" s="181"/>
      <c r="PY444" s="181"/>
      <c r="PZ444" s="181"/>
      <c r="QA444" s="181"/>
      <c r="QB444" s="181"/>
      <c r="QC444" s="181"/>
      <c r="QD444" s="181"/>
      <c r="QE444" s="181"/>
      <c r="QF444" s="181"/>
      <c r="QG444" s="181"/>
      <c r="QH444" s="181"/>
      <c r="QI444" s="181"/>
      <c r="QJ444" s="181"/>
      <c r="QK444" s="181"/>
      <c r="QL444" s="181"/>
      <c r="QM444" s="181"/>
      <c r="QN444" s="181"/>
      <c r="QO444" s="181"/>
      <c r="QP444" s="181"/>
      <c r="QQ444" s="181"/>
      <c r="QR444" s="181"/>
      <c r="QS444" s="181"/>
      <c r="QT444" s="181"/>
      <c r="QU444" s="181"/>
      <c r="QV444" s="181"/>
      <c r="QW444" s="181"/>
      <c r="QX444" s="181"/>
      <c r="QY444" s="181"/>
      <c r="QZ444" s="181"/>
      <c r="RA444" s="181"/>
      <c r="RB444" s="181"/>
      <c r="RC444" s="181"/>
      <c r="RD444" s="181"/>
      <c r="RE444" s="181"/>
      <c r="RF444" s="181"/>
      <c r="RG444" s="181"/>
      <c r="RH444" s="181"/>
      <c r="RI444" s="181"/>
      <c r="RJ444" s="181"/>
      <c r="RK444" s="181"/>
      <c r="RL444" s="181"/>
      <c r="RM444" s="181"/>
      <c r="RN444" s="181"/>
      <c r="RO444" s="181"/>
      <c r="RP444" s="181"/>
      <c r="RQ444" s="181"/>
      <c r="RR444" s="181"/>
      <c r="RS444" s="181"/>
      <c r="RT444" s="181"/>
      <c r="RU444" s="181"/>
      <c r="RV444" s="181"/>
      <c r="RW444" s="181"/>
      <c r="RX444" s="181"/>
      <c r="RY444" s="181"/>
      <c r="RZ444" s="181"/>
      <c r="SA444" s="181"/>
      <c r="SB444" s="181"/>
    </row>
    <row r="445" spans="1:496" ht="15" customHeight="1" x14ac:dyDescent="0.2">
      <c r="A445" t="s">
        <v>1973</v>
      </c>
      <c r="B445"/>
      <c r="C445"/>
      <c r="D445"/>
      <c r="E445" t="s">
        <v>1974</v>
      </c>
    </row>
    <row r="446" spans="1:496" ht="15" customHeight="1" x14ac:dyDescent="0.2">
      <c r="A446" t="s">
        <v>1975</v>
      </c>
      <c r="B446"/>
      <c r="C446"/>
      <c r="D446"/>
      <c r="E446" t="s">
        <v>261</v>
      </c>
    </row>
    <row r="447" spans="1:496" ht="15" customHeight="1" x14ac:dyDescent="0.2">
      <c r="A447" t="s">
        <v>1243</v>
      </c>
      <c r="B447"/>
      <c r="C447"/>
      <c r="D447"/>
      <c r="E447" t="s">
        <v>271</v>
      </c>
    </row>
    <row r="448" spans="1:496" ht="15" customHeight="1" x14ac:dyDescent="0.2">
      <c r="A448" t="s">
        <v>1976</v>
      </c>
      <c r="B448"/>
      <c r="C448"/>
      <c r="D448"/>
      <c r="E448" t="s">
        <v>272</v>
      </c>
    </row>
    <row r="449" spans="1:5" ht="15" customHeight="1" x14ac:dyDescent="0.2">
      <c r="A449" t="s">
        <v>1552</v>
      </c>
      <c r="B449"/>
      <c r="C449"/>
      <c r="D449"/>
      <c r="E449" t="s">
        <v>281</v>
      </c>
    </row>
    <row r="450" spans="1:5" ht="15" customHeight="1" x14ac:dyDescent="0.2">
      <c r="A450" t="s">
        <v>1977</v>
      </c>
      <c r="B450"/>
      <c r="C450"/>
      <c r="D450"/>
      <c r="E450" t="s">
        <v>277</v>
      </c>
    </row>
    <row r="451" spans="1:5" ht="15" customHeight="1" x14ac:dyDescent="0.2">
      <c r="A451" t="s">
        <v>1978</v>
      </c>
      <c r="B451"/>
      <c r="C451"/>
      <c r="D451"/>
      <c r="E451" t="s">
        <v>280</v>
      </c>
    </row>
    <row r="452" spans="1:5" ht="15" customHeight="1" x14ac:dyDescent="0.2">
      <c r="A452" t="s">
        <v>1979</v>
      </c>
      <c r="B452"/>
      <c r="C452"/>
      <c r="D452"/>
      <c r="E452" t="s">
        <v>268</v>
      </c>
    </row>
    <row r="453" spans="1:5" ht="15" customHeight="1" x14ac:dyDescent="0.2">
      <c r="A453" t="s">
        <v>1980</v>
      </c>
      <c r="B453"/>
      <c r="C453"/>
      <c r="D453"/>
      <c r="E453" t="s">
        <v>265</v>
      </c>
    </row>
    <row r="454" spans="1:5" ht="15" customHeight="1" x14ac:dyDescent="0.2">
      <c r="A454" t="s">
        <v>1089</v>
      </c>
      <c r="B454"/>
      <c r="C454"/>
      <c r="D454"/>
      <c r="E454" t="s">
        <v>266</v>
      </c>
    </row>
    <row r="455" spans="1:5" ht="15" customHeight="1" x14ac:dyDescent="0.2">
      <c r="A455" t="s">
        <v>1126</v>
      </c>
      <c r="B455"/>
      <c r="C455"/>
      <c r="D455"/>
      <c r="E455" t="s">
        <v>269</v>
      </c>
    </row>
    <row r="456" spans="1:5" ht="15" customHeight="1" x14ac:dyDescent="0.2">
      <c r="A456" t="s">
        <v>1981</v>
      </c>
      <c r="B456"/>
      <c r="C456"/>
      <c r="D456"/>
      <c r="E456" t="s">
        <v>282</v>
      </c>
    </row>
    <row r="457" spans="1:5" ht="15" customHeight="1" x14ac:dyDescent="0.2">
      <c r="A457" t="s">
        <v>1219</v>
      </c>
      <c r="B457"/>
      <c r="C457"/>
      <c r="D457"/>
      <c r="E457" t="s">
        <v>270</v>
      </c>
    </row>
    <row r="458" spans="1:5" ht="15" customHeight="1" x14ac:dyDescent="0.2">
      <c r="A458" t="s">
        <v>1091</v>
      </c>
      <c r="B458"/>
      <c r="C458"/>
      <c r="D458"/>
      <c r="E458" t="s">
        <v>264</v>
      </c>
    </row>
    <row r="459" spans="1:5" ht="15" customHeight="1" x14ac:dyDescent="0.2">
      <c r="A459" t="s">
        <v>1982</v>
      </c>
      <c r="B459"/>
      <c r="C459"/>
      <c r="D459"/>
      <c r="E459" t="s">
        <v>263</v>
      </c>
    </row>
    <row r="460" spans="1:5" ht="15" customHeight="1" x14ac:dyDescent="0.2">
      <c r="A460" t="s">
        <v>1245</v>
      </c>
      <c r="B460"/>
      <c r="C460"/>
      <c r="D460"/>
      <c r="E460" t="s">
        <v>267</v>
      </c>
    </row>
    <row r="461" spans="1:5" ht="15" customHeight="1" x14ac:dyDescent="0.2">
      <c r="A461" t="s">
        <v>1983</v>
      </c>
      <c r="B461"/>
      <c r="C461"/>
      <c r="D461"/>
      <c r="E461" t="s">
        <v>278</v>
      </c>
    </row>
    <row r="462" spans="1:5" ht="15" customHeight="1" x14ac:dyDescent="0.2">
      <c r="A462" t="s">
        <v>1984</v>
      </c>
      <c r="B462"/>
      <c r="C462"/>
      <c r="D462"/>
      <c r="E462" t="s">
        <v>279</v>
      </c>
    </row>
    <row r="463" spans="1:5" ht="15" customHeight="1" x14ac:dyDescent="0.2">
      <c r="A463" t="s">
        <v>1985</v>
      </c>
      <c r="B463"/>
      <c r="C463"/>
      <c r="D463"/>
      <c r="E463" t="s">
        <v>262</v>
      </c>
    </row>
    <row r="464" spans="1:5" ht="15" customHeight="1" x14ac:dyDescent="0.2">
      <c r="A464" t="s">
        <v>1369</v>
      </c>
      <c r="B464"/>
      <c r="C464"/>
      <c r="D464"/>
      <c r="E464" t="s">
        <v>276</v>
      </c>
    </row>
    <row r="465" spans="1:5" ht="15" customHeight="1" x14ac:dyDescent="0.2">
      <c r="A465" t="s">
        <v>1986</v>
      </c>
      <c r="B465"/>
      <c r="C465"/>
      <c r="D465"/>
      <c r="E465" t="s">
        <v>273</v>
      </c>
    </row>
    <row r="466" spans="1:5" ht="15" customHeight="1" x14ac:dyDescent="0.2">
      <c r="A466" t="s">
        <v>1987</v>
      </c>
      <c r="B466"/>
      <c r="C466"/>
      <c r="D466"/>
      <c r="E466" t="s">
        <v>274</v>
      </c>
    </row>
    <row r="467" spans="1:5" ht="15" customHeight="1" x14ac:dyDescent="0.2">
      <c r="A467" t="s">
        <v>1988</v>
      </c>
      <c r="B467"/>
      <c r="C467"/>
      <c r="D467"/>
      <c r="E467" t="s">
        <v>275</v>
      </c>
    </row>
    <row r="468" spans="1:5" ht="15" customHeight="1" x14ac:dyDescent="0.2">
      <c r="A468" t="s">
        <v>1989</v>
      </c>
      <c r="B468"/>
      <c r="C468"/>
      <c r="D468"/>
      <c r="E468" t="s">
        <v>247</v>
      </c>
    </row>
    <row r="469" spans="1:5" ht="15" customHeight="1" x14ac:dyDescent="0.2">
      <c r="A469" t="s">
        <v>1990</v>
      </c>
      <c r="B469"/>
      <c r="C469"/>
      <c r="D469"/>
      <c r="E469" t="s">
        <v>551</v>
      </c>
    </row>
    <row r="470" spans="1:5" ht="15" customHeight="1" x14ac:dyDescent="0.2">
      <c r="A470" t="s">
        <v>1991</v>
      </c>
      <c r="B470"/>
      <c r="C470"/>
      <c r="D470"/>
      <c r="E470" t="s">
        <v>643</v>
      </c>
    </row>
    <row r="471" spans="1:5" ht="15" customHeight="1" x14ac:dyDescent="0.2">
      <c r="A471" t="s">
        <v>1992</v>
      </c>
      <c r="B471"/>
      <c r="C471"/>
      <c r="D471"/>
      <c r="E471" t="s">
        <v>644</v>
      </c>
    </row>
    <row r="472" spans="1:5" ht="15" customHeight="1" x14ac:dyDescent="0.2">
      <c r="A472" t="s">
        <v>1993</v>
      </c>
      <c r="B472"/>
      <c r="C472"/>
      <c r="D472"/>
      <c r="E472" t="s">
        <v>645</v>
      </c>
    </row>
    <row r="473" spans="1:5" ht="15" customHeight="1" x14ac:dyDescent="0.2">
      <c r="A473" t="s">
        <v>1994</v>
      </c>
      <c r="B473"/>
      <c r="C473"/>
      <c r="D473"/>
      <c r="E473" t="s">
        <v>646</v>
      </c>
    </row>
    <row r="474" spans="1:5" ht="15" customHeight="1" x14ac:dyDescent="0.2">
      <c r="A474" t="s">
        <v>1995</v>
      </c>
      <c r="B474"/>
      <c r="C474"/>
      <c r="D474"/>
      <c r="E474" t="s">
        <v>647</v>
      </c>
    </row>
    <row r="475" spans="1:5" ht="15" customHeight="1" x14ac:dyDescent="0.2">
      <c r="A475" t="s">
        <v>1996</v>
      </c>
      <c r="B475"/>
      <c r="C475"/>
      <c r="D475"/>
      <c r="E475" t="s">
        <v>648</v>
      </c>
    </row>
    <row r="476" spans="1:5" ht="15" customHeight="1" x14ac:dyDescent="0.2">
      <c r="A476" t="s">
        <v>1997</v>
      </c>
      <c r="B476"/>
      <c r="C476"/>
      <c r="D476"/>
      <c r="E476" t="s">
        <v>552</v>
      </c>
    </row>
    <row r="477" spans="1:5" ht="15" customHeight="1" x14ac:dyDescent="0.2">
      <c r="A477" t="s">
        <v>1998</v>
      </c>
      <c r="B477"/>
      <c r="C477"/>
      <c r="D477"/>
      <c r="E477" t="s">
        <v>553</v>
      </c>
    </row>
    <row r="478" spans="1:5" ht="15" customHeight="1" x14ac:dyDescent="0.2">
      <c r="A478" t="s">
        <v>1999</v>
      </c>
      <c r="B478"/>
      <c r="C478"/>
      <c r="D478"/>
      <c r="E478" t="s">
        <v>554</v>
      </c>
    </row>
    <row r="479" spans="1:5" ht="15" customHeight="1" x14ac:dyDescent="0.2">
      <c r="A479" t="s">
        <v>2000</v>
      </c>
      <c r="B479"/>
      <c r="C479"/>
      <c r="D479"/>
      <c r="E479" t="s">
        <v>555</v>
      </c>
    </row>
    <row r="480" spans="1:5" ht="15" customHeight="1" x14ac:dyDescent="0.2">
      <c r="A480" t="s">
        <v>2001</v>
      </c>
      <c r="B480"/>
      <c r="C480"/>
      <c r="D480"/>
      <c r="E480" t="s">
        <v>556</v>
      </c>
    </row>
    <row r="481" spans="1:5" ht="15" customHeight="1" x14ac:dyDescent="0.2">
      <c r="A481" t="s">
        <v>2002</v>
      </c>
      <c r="B481"/>
      <c r="C481"/>
      <c r="D481"/>
      <c r="E481" t="s">
        <v>557</v>
      </c>
    </row>
    <row r="482" spans="1:5" ht="15" customHeight="1" x14ac:dyDescent="0.2">
      <c r="A482" t="s">
        <v>2003</v>
      </c>
      <c r="B482"/>
      <c r="C482"/>
      <c r="D482"/>
      <c r="E482" t="s">
        <v>558</v>
      </c>
    </row>
    <row r="483" spans="1:5" ht="15" customHeight="1" x14ac:dyDescent="0.2">
      <c r="A483" t="s">
        <v>2004</v>
      </c>
      <c r="B483"/>
      <c r="C483"/>
      <c r="D483"/>
      <c r="E483" t="s">
        <v>559</v>
      </c>
    </row>
    <row r="484" spans="1:5" ht="15" customHeight="1" x14ac:dyDescent="0.2">
      <c r="A484" t="s">
        <v>2005</v>
      </c>
      <c r="B484"/>
      <c r="C484"/>
      <c r="D484"/>
      <c r="E484" t="s">
        <v>560</v>
      </c>
    </row>
    <row r="485" spans="1:5" ht="15" customHeight="1" x14ac:dyDescent="0.2">
      <c r="A485" t="s">
        <v>2006</v>
      </c>
      <c r="B485"/>
      <c r="C485"/>
      <c r="D485"/>
      <c r="E485" t="s">
        <v>543</v>
      </c>
    </row>
    <row r="486" spans="1:5" ht="15" customHeight="1" x14ac:dyDescent="0.2">
      <c r="A486" t="s">
        <v>2007</v>
      </c>
      <c r="B486"/>
      <c r="C486"/>
      <c r="D486"/>
      <c r="E486" t="s">
        <v>561</v>
      </c>
    </row>
    <row r="487" spans="1:5" ht="15" customHeight="1" x14ac:dyDescent="0.2">
      <c r="A487" t="s">
        <v>2008</v>
      </c>
      <c r="B487"/>
      <c r="C487"/>
      <c r="D487"/>
      <c r="E487" t="s">
        <v>562</v>
      </c>
    </row>
    <row r="488" spans="1:5" ht="15" customHeight="1" x14ac:dyDescent="0.2">
      <c r="A488" t="s">
        <v>2009</v>
      </c>
      <c r="B488"/>
      <c r="C488"/>
      <c r="D488"/>
      <c r="E488" t="s">
        <v>563</v>
      </c>
    </row>
    <row r="489" spans="1:5" ht="15" customHeight="1" x14ac:dyDescent="0.2">
      <c r="A489" t="s">
        <v>2010</v>
      </c>
      <c r="B489"/>
      <c r="C489"/>
      <c r="D489"/>
      <c r="E489" t="s">
        <v>564</v>
      </c>
    </row>
    <row r="490" spans="1:5" ht="15" customHeight="1" x14ac:dyDescent="0.2">
      <c r="A490" t="s">
        <v>2011</v>
      </c>
      <c r="B490"/>
      <c r="C490"/>
      <c r="D490"/>
      <c r="E490" t="s">
        <v>565</v>
      </c>
    </row>
    <row r="491" spans="1:5" ht="15" customHeight="1" x14ac:dyDescent="0.2">
      <c r="A491" t="s">
        <v>2012</v>
      </c>
      <c r="B491"/>
      <c r="C491"/>
      <c r="D491"/>
      <c r="E491" t="s">
        <v>566</v>
      </c>
    </row>
    <row r="492" spans="1:5" ht="15" customHeight="1" x14ac:dyDescent="0.2">
      <c r="A492" t="s">
        <v>2013</v>
      </c>
      <c r="B492"/>
      <c r="C492"/>
      <c r="D492"/>
      <c r="E492" t="s">
        <v>567</v>
      </c>
    </row>
    <row r="493" spans="1:5" ht="15" customHeight="1" x14ac:dyDescent="0.2">
      <c r="A493" t="s">
        <v>2014</v>
      </c>
      <c r="B493"/>
      <c r="C493"/>
      <c r="D493"/>
      <c r="E493" t="s">
        <v>568</v>
      </c>
    </row>
    <row r="494" spans="1:5" ht="15" customHeight="1" x14ac:dyDescent="0.2">
      <c r="A494" t="s">
        <v>2015</v>
      </c>
      <c r="B494"/>
      <c r="C494"/>
      <c r="D494"/>
      <c r="E494" t="s">
        <v>569</v>
      </c>
    </row>
    <row r="495" spans="1:5" ht="15" customHeight="1" x14ac:dyDescent="0.2">
      <c r="A495" t="s">
        <v>2016</v>
      </c>
      <c r="B495"/>
      <c r="C495"/>
      <c r="D495"/>
      <c r="E495" t="s">
        <v>570</v>
      </c>
    </row>
    <row r="496" spans="1:5" ht="15" customHeight="1" x14ac:dyDescent="0.2">
      <c r="A496" t="s">
        <v>2017</v>
      </c>
      <c r="B496"/>
      <c r="C496"/>
      <c r="D496"/>
      <c r="E496" t="s">
        <v>544</v>
      </c>
    </row>
    <row r="497" spans="1:5" ht="15" customHeight="1" x14ac:dyDescent="0.2">
      <c r="A497" t="s">
        <v>2018</v>
      </c>
      <c r="B497"/>
      <c r="C497"/>
      <c r="D497"/>
      <c r="E497" t="s">
        <v>571</v>
      </c>
    </row>
    <row r="498" spans="1:5" ht="15" customHeight="1" x14ac:dyDescent="0.2">
      <c r="A498" t="s">
        <v>2019</v>
      </c>
      <c r="B498"/>
      <c r="C498"/>
      <c r="D498"/>
      <c r="E498" t="s">
        <v>572</v>
      </c>
    </row>
    <row r="499" spans="1:5" ht="15" customHeight="1" x14ac:dyDescent="0.2">
      <c r="A499" t="s">
        <v>2020</v>
      </c>
      <c r="B499"/>
      <c r="C499"/>
      <c r="D499"/>
      <c r="E499" t="s">
        <v>573</v>
      </c>
    </row>
    <row r="500" spans="1:5" ht="15" customHeight="1" x14ac:dyDescent="0.2">
      <c r="A500" t="s">
        <v>2021</v>
      </c>
      <c r="B500"/>
      <c r="C500"/>
      <c r="D500"/>
      <c r="E500" t="s">
        <v>574</v>
      </c>
    </row>
    <row r="501" spans="1:5" ht="15" customHeight="1" x14ac:dyDescent="0.2">
      <c r="A501" t="s">
        <v>2022</v>
      </c>
      <c r="B501"/>
      <c r="C501"/>
      <c r="D501"/>
      <c r="E501" t="s">
        <v>575</v>
      </c>
    </row>
    <row r="502" spans="1:5" ht="15" customHeight="1" x14ac:dyDescent="0.2">
      <c r="A502" t="s">
        <v>2023</v>
      </c>
      <c r="B502"/>
      <c r="C502"/>
      <c r="D502"/>
      <c r="E502" t="s">
        <v>576</v>
      </c>
    </row>
    <row r="503" spans="1:5" ht="15" customHeight="1" x14ac:dyDescent="0.2">
      <c r="A503" t="s">
        <v>2024</v>
      </c>
      <c r="B503"/>
      <c r="C503"/>
      <c r="D503"/>
      <c r="E503" t="s">
        <v>577</v>
      </c>
    </row>
    <row r="504" spans="1:5" ht="15" customHeight="1" x14ac:dyDescent="0.2">
      <c r="A504" t="s">
        <v>2025</v>
      </c>
      <c r="B504"/>
      <c r="C504"/>
      <c r="D504"/>
      <c r="E504" t="s">
        <v>578</v>
      </c>
    </row>
    <row r="505" spans="1:5" ht="15" customHeight="1" x14ac:dyDescent="0.2">
      <c r="A505" t="s">
        <v>2026</v>
      </c>
      <c r="B505"/>
      <c r="C505"/>
      <c r="D505"/>
      <c r="E505" t="s">
        <v>579</v>
      </c>
    </row>
    <row r="506" spans="1:5" ht="15" customHeight="1" x14ac:dyDescent="0.2">
      <c r="A506" t="s">
        <v>2027</v>
      </c>
      <c r="B506"/>
      <c r="C506"/>
      <c r="D506"/>
      <c r="E506" t="s">
        <v>580</v>
      </c>
    </row>
    <row r="507" spans="1:5" ht="15" customHeight="1" x14ac:dyDescent="0.2">
      <c r="A507" t="s">
        <v>2028</v>
      </c>
      <c r="B507"/>
      <c r="C507"/>
      <c r="D507"/>
      <c r="E507" t="s">
        <v>545</v>
      </c>
    </row>
    <row r="508" spans="1:5" ht="15" customHeight="1" x14ac:dyDescent="0.2">
      <c r="A508" t="s">
        <v>2029</v>
      </c>
      <c r="B508"/>
      <c r="C508"/>
      <c r="D508"/>
      <c r="E508" t="s">
        <v>581</v>
      </c>
    </row>
    <row r="509" spans="1:5" ht="15" customHeight="1" x14ac:dyDescent="0.2">
      <c r="A509" t="s">
        <v>2030</v>
      </c>
      <c r="B509"/>
      <c r="C509"/>
      <c r="D509"/>
      <c r="E509" t="s">
        <v>582</v>
      </c>
    </row>
    <row r="510" spans="1:5" ht="15" customHeight="1" x14ac:dyDescent="0.2">
      <c r="A510" t="s">
        <v>2031</v>
      </c>
      <c r="B510"/>
      <c r="C510"/>
      <c r="D510"/>
      <c r="E510" t="s">
        <v>583</v>
      </c>
    </row>
    <row r="511" spans="1:5" ht="15" customHeight="1" x14ac:dyDescent="0.2">
      <c r="A511" t="s">
        <v>2032</v>
      </c>
      <c r="B511"/>
      <c r="C511"/>
      <c r="D511"/>
      <c r="E511" t="s">
        <v>584</v>
      </c>
    </row>
    <row r="512" spans="1:5" ht="15" customHeight="1" x14ac:dyDescent="0.2">
      <c r="A512" t="s">
        <v>2033</v>
      </c>
      <c r="B512"/>
      <c r="C512"/>
      <c r="D512"/>
      <c r="E512" t="s">
        <v>585</v>
      </c>
    </row>
    <row r="513" spans="1:5" ht="15" customHeight="1" x14ac:dyDescent="0.2">
      <c r="A513" t="s">
        <v>2034</v>
      </c>
      <c r="B513"/>
      <c r="C513"/>
      <c r="D513"/>
      <c r="E513" t="s">
        <v>586</v>
      </c>
    </row>
    <row r="514" spans="1:5" ht="15" customHeight="1" x14ac:dyDescent="0.2">
      <c r="A514" t="s">
        <v>2035</v>
      </c>
      <c r="B514"/>
      <c r="C514"/>
      <c r="D514"/>
      <c r="E514" t="s">
        <v>587</v>
      </c>
    </row>
    <row r="515" spans="1:5" ht="15" customHeight="1" x14ac:dyDescent="0.2">
      <c r="A515" t="s">
        <v>2036</v>
      </c>
      <c r="B515"/>
      <c r="C515"/>
      <c r="D515"/>
      <c r="E515" t="s">
        <v>588</v>
      </c>
    </row>
    <row r="516" spans="1:5" ht="15" customHeight="1" x14ac:dyDescent="0.2">
      <c r="A516" t="s">
        <v>2037</v>
      </c>
      <c r="B516"/>
      <c r="C516"/>
      <c r="D516"/>
      <c r="E516" t="s">
        <v>589</v>
      </c>
    </row>
    <row r="517" spans="1:5" ht="15" customHeight="1" x14ac:dyDescent="0.2">
      <c r="A517" t="s">
        <v>2038</v>
      </c>
      <c r="B517"/>
      <c r="C517"/>
      <c r="D517"/>
      <c r="E517" t="s">
        <v>590</v>
      </c>
    </row>
    <row r="518" spans="1:5" ht="15" customHeight="1" x14ac:dyDescent="0.2">
      <c r="A518" t="s">
        <v>2039</v>
      </c>
      <c r="B518"/>
      <c r="C518"/>
      <c r="D518"/>
      <c r="E518" t="s">
        <v>546</v>
      </c>
    </row>
    <row r="519" spans="1:5" ht="15" customHeight="1" x14ac:dyDescent="0.2">
      <c r="A519" t="s">
        <v>2040</v>
      </c>
      <c r="B519"/>
      <c r="C519"/>
      <c r="D519"/>
      <c r="E519" t="s">
        <v>591</v>
      </c>
    </row>
    <row r="520" spans="1:5" ht="15" customHeight="1" x14ac:dyDescent="0.2">
      <c r="A520" t="s">
        <v>2041</v>
      </c>
      <c r="B520"/>
      <c r="C520"/>
      <c r="D520"/>
      <c r="E520" t="s">
        <v>592</v>
      </c>
    </row>
    <row r="521" spans="1:5" ht="15" customHeight="1" x14ac:dyDescent="0.2">
      <c r="A521" t="s">
        <v>2042</v>
      </c>
      <c r="B521"/>
      <c r="C521"/>
      <c r="D521"/>
      <c r="E521" t="s">
        <v>593</v>
      </c>
    </row>
    <row r="522" spans="1:5" ht="15" customHeight="1" x14ac:dyDescent="0.2">
      <c r="A522" t="s">
        <v>2043</v>
      </c>
      <c r="B522"/>
      <c r="C522"/>
      <c r="D522"/>
      <c r="E522" t="s">
        <v>594</v>
      </c>
    </row>
    <row r="523" spans="1:5" ht="15" customHeight="1" x14ac:dyDescent="0.2">
      <c r="A523" t="s">
        <v>2044</v>
      </c>
      <c r="B523"/>
      <c r="C523"/>
      <c r="D523"/>
      <c r="E523" t="s">
        <v>595</v>
      </c>
    </row>
    <row r="524" spans="1:5" ht="15" customHeight="1" x14ac:dyDescent="0.2">
      <c r="A524" t="s">
        <v>2045</v>
      </c>
      <c r="B524"/>
      <c r="C524"/>
      <c r="D524"/>
      <c r="E524" t="s">
        <v>596</v>
      </c>
    </row>
    <row r="525" spans="1:5" ht="15" customHeight="1" x14ac:dyDescent="0.2">
      <c r="A525" t="s">
        <v>2046</v>
      </c>
      <c r="B525"/>
      <c r="C525"/>
      <c r="D525"/>
      <c r="E525" t="s">
        <v>597</v>
      </c>
    </row>
    <row r="526" spans="1:5" ht="15" customHeight="1" x14ac:dyDescent="0.2">
      <c r="A526" t="s">
        <v>2047</v>
      </c>
      <c r="B526"/>
      <c r="C526"/>
      <c r="D526"/>
      <c r="E526" t="s">
        <v>598</v>
      </c>
    </row>
    <row r="527" spans="1:5" ht="15" customHeight="1" x14ac:dyDescent="0.2">
      <c r="A527" t="s">
        <v>2048</v>
      </c>
      <c r="B527"/>
      <c r="C527"/>
      <c r="D527"/>
      <c r="E527" t="s">
        <v>599</v>
      </c>
    </row>
    <row r="528" spans="1:5" ht="15" customHeight="1" x14ac:dyDescent="0.2">
      <c r="A528" t="s">
        <v>2049</v>
      </c>
      <c r="B528"/>
      <c r="C528"/>
      <c r="D528"/>
      <c r="E528" t="s">
        <v>600</v>
      </c>
    </row>
    <row r="529" spans="1:5" ht="15" customHeight="1" x14ac:dyDescent="0.2">
      <c r="A529" t="s">
        <v>2050</v>
      </c>
      <c r="B529"/>
      <c r="C529"/>
      <c r="D529"/>
      <c r="E529" t="s">
        <v>547</v>
      </c>
    </row>
    <row r="530" spans="1:5" ht="15" customHeight="1" x14ac:dyDescent="0.2">
      <c r="A530" t="s">
        <v>2051</v>
      </c>
      <c r="B530"/>
      <c r="C530"/>
      <c r="D530"/>
      <c r="E530" t="s">
        <v>601</v>
      </c>
    </row>
    <row r="531" spans="1:5" ht="15" customHeight="1" x14ac:dyDescent="0.2">
      <c r="A531" t="s">
        <v>2052</v>
      </c>
      <c r="B531"/>
      <c r="C531"/>
      <c r="D531"/>
      <c r="E531" t="s">
        <v>602</v>
      </c>
    </row>
    <row r="532" spans="1:5" ht="15" customHeight="1" x14ac:dyDescent="0.2">
      <c r="A532" t="s">
        <v>2053</v>
      </c>
      <c r="B532"/>
      <c r="C532"/>
      <c r="D532"/>
      <c r="E532" t="s">
        <v>603</v>
      </c>
    </row>
    <row r="533" spans="1:5" ht="15" customHeight="1" x14ac:dyDescent="0.2">
      <c r="A533" t="s">
        <v>2054</v>
      </c>
      <c r="B533"/>
      <c r="C533"/>
      <c r="D533"/>
      <c r="E533" t="s">
        <v>604</v>
      </c>
    </row>
    <row r="534" spans="1:5" ht="15" customHeight="1" x14ac:dyDescent="0.2">
      <c r="A534" t="s">
        <v>2055</v>
      </c>
      <c r="B534"/>
      <c r="C534"/>
      <c r="D534"/>
      <c r="E534" t="s">
        <v>605</v>
      </c>
    </row>
    <row r="535" spans="1:5" ht="15" customHeight="1" x14ac:dyDescent="0.2">
      <c r="A535" t="s">
        <v>2056</v>
      </c>
      <c r="B535"/>
      <c r="C535"/>
      <c r="D535"/>
      <c r="E535" t="s">
        <v>606</v>
      </c>
    </row>
    <row r="536" spans="1:5" ht="15" customHeight="1" x14ac:dyDescent="0.2">
      <c r="A536" t="s">
        <v>2057</v>
      </c>
      <c r="B536"/>
      <c r="C536"/>
      <c r="D536"/>
      <c r="E536" t="s">
        <v>607</v>
      </c>
    </row>
    <row r="537" spans="1:5" ht="15" customHeight="1" x14ac:dyDescent="0.2">
      <c r="A537" t="s">
        <v>2058</v>
      </c>
      <c r="B537"/>
      <c r="C537"/>
      <c r="D537"/>
      <c r="E537" t="s">
        <v>608</v>
      </c>
    </row>
    <row r="538" spans="1:5" ht="15" customHeight="1" x14ac:dyDescent="0.2">
      <c r="A538" t="s">
        <v>2059</v>
      </c>
      <c r="B538"/>
      <c r="C538"/>
      <c r="D538"/>
      <c r="E538" t="s">
        <v>609</v>
      </c>
    </row>
    <row r="539" spans="1:5" ht="15" customHeight="1" x14ac:dyDescent="0.2">
      <c r="A539" t="s">
        <v>2060</v>
      </c>
      <c r="B539"/>
      <c r="C539"/>
      <c r="D539"/>
      <c r="E539" t="s">
        <v>610</v>
      </c>
    </row>
    <row r="540" spans="1:5" ht="15" customHeight="1" x14ac:dyDescent="0.2">
      <c r="A540" t="s">
        <v>2061</v>
      </c>
      <c r="B540"/>
      <c r="C540"/>
      <c r="D540"/>
      <c r="E540" t="s">
        <v>548</v>
      </c>
    </row>
    <row r="541" spans="1:5" ht="15" customHeight="1" x14ac:dyDescent="0.2">
      <c r="A541" t="s">
        <v>2062</v>
      </c>
      <c r="B541"/>
      <c r="C541"/>
      <c r="D541"/>
      <c r="E541" t="s">
        <v>611</v>
      </c>
    </row>
    <row r="542" spans="1:5" ht="15" customHeight="1" x14ac:dyDescent="0.2">
      <c r="A542" t="s">
        <v>2063</v>
      </c>
      <c r="B542"/>
      <c r="C542"/>
      <c r="D542"/>
      <c r="E542" t="s">
        <v>612</v>
      </c>
    </row>
    <row r="543" spans="1:5" ht="15" customHeight="1" x14ac:dyDescent="0.2">
      <c r="A543" t="s">
        <v>2064</v>
      </c>
      <c r="B543"/>
      <c r="C543"/>
      <c r="D543"/>
      <c r="E543" t="s">
        <v>613</v>
      </c>
    </row>
    <row r="544" spans="1:5" ht="15" customHeight="1" x14ac:dyDescent="0.2">
      <c r="A544" t="s">
        <v>2065</v>
      </c>
      <c r="B544"/>
      <c r="C544"/>
      <c r="D544"/>
      <c r="E544" t="s">
        <v>614</v>
      </c>
    </row>
    <row r="545" spans="1:5" ht="15" customHeight="1" x14ac:dyDescent="0.2">
      <c r="A545" t="s">
        <v>2066</v>
      </c>
      <c r="B545"/>
      <c r="C545"/>
      <c r="D545"/>
      <c r="E545" t="s">
        <v>615</v>
      </c>
    </row>
    <row r="546" spans="1:5" ht="15" customHeight="1" x14ac:dyDescent="0.2">
      <c r="A546" t="s">
        <v>2067</v>
      </c>
      <c r="B546"/>
      <c r="C546"/>
      <c r="D546"/>
      <c r="E546" t="s">
        <v>616</v>
      </c>
    </row>
    <row r="547" spans="1:5" ht="15" customHeight="1" x14ac:dyDescent="0.2">
      <c r="A547" t="s">
        <v>2068</v>
      </c>
      <c r="B547"/>
      <c r="C547"/>
      <c r="D547"/>
      <c r="E547" t="s">
        <v>617</v>
      </c>
    </row>
    <row r="548" spans="1:5" ht="15" customHeight="1" x14ac:dyDescent="0.2">
      <c r="A548" t="s">
        <v>2069</v>
      </c>
      <c r="B548"/>
      <c r="C548"/>
      <c r="D548"/>
      <c r="E548" t="s">
        <v>618</v>
      </c>
    </row>
    <row r="549" spans="1:5" ht="15" customHeight="1" x14ac:dyDescent="0.2">
      <c r="A549" t="s">
        <v>2070</v>
      </c>
      <c r="B549"/>
      <c r="C549"/>
      <c r="D549"/>
      <c r="E549" t="s">
        <v>549</v>
      </c>
    </row>
    <row r="550" spans="1:5" ht="15" customHeight="1" x14ac:dyDescent="0.2">
      <c r="A550" t="s">
        <v>2071</v>
      </c>
      <c r="B550"/>
      <c r="C550"/>
      <c r="D550"/>
      <c r="E550" t="s">
        <v>619</v>
      </c>
    </row>
    <row r="551" spans="1:5" ht="15" customHeight="1" x14ac:dyDescent="0.2">
      <c r="A551" t="s">
        <v>2072</v>
      </c>
      <c r="B551"/>
      <c r="C551"/>
      <c r="D551"/>
      <c r="E551" t="s">
        <v>620</v>
      </c>
    </row>
    <row r="552" spans="1:5" ht="15" customHeight="1" x14ac:dyDescent="0.2">
      <c r="A552" t="s">
        <v>2073</v>
      </c>
      <c r="B552"/>
      <c r="C552"/>
      <c r="D552"/>
      <c r="E552" t="s">
        <v>621</v>
      </c>
    </row>
    <row r="553" spans="1:5" ht="15" customHeight="1" x14ac:dyDescent="0.2">
      <c r="A553" t="s">
        <v>2074</v>
      </c>
      <c r="B553"/>
      <c r="C553"/>
      <c r="D553"/>
      <c r="E553" t="s">
        <v>622</v>
      </c>
    </row>
    <row r="554" spans="1:5" ht="15" customHeight="1" x14ac:dyDescent="0.2">
      <c r="A554" t="s">
        <v>2075</v>
      </c>
      <c r="B554"/>
      <c r="C554"/>
      <c r="D554"/>
      <c r="E554" t="s">
        <v>623</v>
      </c>
    </row>
    <row r="555" spans="1:5" ht="15" customHeight="1" x14ac:dyDescent="0.2">
      <c r="A555" t="s">
        <v>2076</v>
      </c>
      <c r="B555"/>
      <c r="C555"/>
      <c r="D555"/>
      <c r="E555" t="s">
        <v>624</v>
      </c>
    </row>
    <row r="556" spans="1:5" ht="15" customHeight="1" x14ac:dyDescent="0.2">
      <c r="A556" t="s">
        <v>2077</v>
      </c>
      <c r="B556"/>
      <c r="C556"/>
      <c r="D556"/>
      <c r="E556" t="s">
        <v>625</v>
      </c>
    </row>
    <row r="557" spans="1:5" ht="15" customHeight="1" x14ac:dyDescent="0.2">
      <c r="A557" t="s">
        <v>2078</v>
      </c>
      <c r="B557"/>
      <c r="C557"/>
      <c r="D557"/>
      <c r="E557" t="s">
        <v>626</v>
      </c>
    </row>
    <row r="558" spans="1:5" ht="15" customHeight="1" x14ac:dyDescent="0.2">
      <c r="A558" t="s">
        <v>2079</v>
      </c>
      <c r="B558"/>
      <c r="C558"/>
      <c r="D558"/>
      <c r="E558" t="s">
        <v>627</v>
      </c>
    </row>
    <row r="559" spans="1:5" ht="15" customHeight="1" x14ac:dyDescent="0.2">
      <c r="A559" t="s">
        <v>2080</v>
      </c>
      <c r="B559"/>
      <c r="C559"/>
      <c r="D559"/>
      <c r="E559" t="s">
        <v>628</v>
      </c>
    </row>
    <row r="560" spans="1:5" ht="15" customHeight="1" x14ac:dyDescent="0.2">
      <c r="A560" t="s">
        <v>2081</v>
      </c>
      <c r="B560"/>
      <c r="C560"/>
      <c r="D560"/>
      <c r="E560" t="s">
        <v>629</v>
      </c>
    </row>
    <row r="561" spans="1:5" ht="15" customHeight="1" x14ac:dyDescent="0.2">
      <c r="A561" t="s">
        <v>2082</v>
      </c>
      <c r="B561"/>
      <c r="C561"/>
      <c r="D561"/>
      <c r="E561" t="s">
        <v>626</v>
      </c>
    </row>
    <row r="562" spans="1:5" ht="15" customHeight="1" x14ac:dyDescent="0.2">
      <c r="A562" t="s">
        <v>2083</v>
      </c>
      <c r="B562"/>
      <c r="C562"/>
      <c r="D562"/>
      <c r="E562" t="s">
        <v>627</v>
      </c>
    </row>
    <row r="563" spans="1:5" ht="15" customHeight="1" x14ac:dyDescent="0.2">
      <c r="A563" t="s">
        <v>2084</v>
      </c>
      <c r="B563"/>
      <c r="C563"/>
      <c r="D563"/>
      <c r="E563" t="s">
        <v>628</v>
      </c>
    </row>
    <row r="564" spans="1:5" ht="15" customHeight="1" x14ac:dyDescent="0.2">
      <c r="A564" t="s">
        <v>2085</v>
      </c>
      <c r="B564"/>
      <c r="C564"/>
      <c r="D564"/>
      <c r="E564" t="s">
        <v>630</v>
      </c>
    </row>
    <row r="565" spans="1:5" ht="15" customHeight="1" x14ac:dyDescent="0.2">
      <c r="A565" t="s">
        <v>2086</v>
      </c>
      <c r="B565"/>
      <c r="C565"/>
      <c r="D565"/>
      <c r="E565" t="s">
        <v>631</v>
      </c>
    </row>
    <row r="566" spans="1:5" ht="15" customHeight="1" x14ac:dyDescent="0.2">
      <c r="A566" t="s">
        <v>2087</v>
      </c>
      <c r="B566"/>
      <c r="C566"/>
      <c r="D566"/>
      <c r="E566" t="s">
        <v>632</v>
      </c>
    </row>
    <row r="567" spans="1:5" ht="15" customHeight="1" x14ac:dyDescent="0.2">
      <c r="A567" t="s">
        <v>2088</v>
      </c>
      <c r="B567"/>
      <c r="C567"/>
      <c r="D567"/>
      <c r="E567" t="s">
        <v>550</v>
      </c>
    </row>
    <row r="568" spans="1:5" ht="15" customHeight="1" x14ac:dyDescent="0.2">
      <c r="A568" t="s">
        <v>2089</v>
      </c>
      <c r="B568"/>
      <c r="C568"/>
      <c r="D568"/>
      <c r="E568" t="s">
        <v>633</v>
      </c>
    </row>
    <row r="569" spans="1:5" ht="15" customHeight="1" x14ac:dyDescent="0.2">
      <c r="A569" t="s">
        <v>2090</v>
      </c>
      <c r="B569"/>
      <c r="C569"/>
      <c r="D569"/>
      <c r="E569" t="s">
        <v>634</v>
      </c>
    </row>
    <row r="570" spans="1:5" ht="15" customHeight="1" x14ac:dyDescent="0.2">
      <c r="A570" t="s">
        <v>2091</v>
      </c>
      <c r="B570"/>
      <c r="C570"/>
      <c r="D570"/>
      <c r="E570" t="s">
        <v>635</v>
      </c>
    </row>
    <row r="571" spans="1:5" ht="15" customHeight="1" x14ac:dyDescent="0.2">
      <c r="A571" t="s">
        <v>2092</v>
      </c>
      <c r="B571"/>
      <c r="C571"/>
      <c r="D571"/>
      <c r="E571" t="s">
        <v>636</v>
      </c>
    </row>
    <row r="572" spans="1:5" ht="15" customHeight="1" x14ac:dyDescent="0.2">
      <c r="A572" t="s">
        <v>2093</v>
      </c>
      <c r="B572"/>
      <c r="C572"/>
      <c r="D572"/>
      <c r="E572" t="s">
        <v>637</v>
      </c>
    </row>
    <row r="573" spans="1:5" ht="15" customHeight="1" x14ac:dyDescent="0.2">
      <c r="A573" t="s">
        <v>2094</v>
      </c>
      <c r="B573"/>
      <c r="C573"/>
      <c r="D573"/>
      <c r="E573" t="s">
        <v>638</v>
      </c>
    </row>
    <row r="574" spans="1:5" ht="15" customHeight="1" x14ac:dyDescent="0.2">
      <c r="A574" t="s">
        <v>2095</v>
      </c>
      <c r="B574"/>
      <c r="C574"/>
      <c r="D574"/>
      <c r="E574" t="s">
        <v>639</v>
      </c>
    </row>
    <row r="575" spans="1:5" ht="15" customHeight="1" x14ac:dyDescent="0.2">
      <c r="A575" t="s">
        <v>2096</v>
      </c>
      <c r="B575"/>
      <c r="C575"/>
      <c r="D575"/>
      <c r="E575" t="s">
        <v>640</v>
      </c>
    </row>
    <row r="576" spans="1:5" ht="15" customHeight="1" x14ac:dyDescent="0.2">
      <c r="A576" t="s">
        <v>2097</v>
      </c>
      <c r="B576"/>
      <c r="C576"/>
      <c r="D576"/>
      <c r="E576" t="s">
        <v>641</v>
      </c>
    </row>
    <row r="577" spans="1:5" ht="15" customHeight="1" x14ac:dyDescent="0.2">
      <c r="A577" t="s">
        <v>2098</v>
      </c>
      <c r="B577"/>
      <c r="C577"/>
      <c r="D577"/>
      <c r="E577" t="s">
        <v>642</v>
      </c>
    </row>
    <row r="578" spans="1:5" ht="15" customHeight="1" x14ac:dyDescent="0.2">
      <c r="A578" t="s">
        <v>2099</v>
      </c>
      <c r="B578"/>
      <c r="C578"/>
      <c r="D578"/>
      <c r="E578" t="s">
        <v>2100</v>
      </c>
    </row>
    <row r="579" spans="1:5" ht="15" customHeight="1" x14ac:dyDescent="0.2">
      <c r="A579" t="s">
        <v>2101</v>
      </c>
      <c r="B579"/>
      <c r="C579"/>
      <c r="D579"/>
      <c r="E579" t="s">
        <v>2102</v>
      </c>
    </row>
    <row r="580" spans="1:5" ht="15" customHeight="1" x14ac:dyDescent="0.2">
      <c r="A580" t="s">
        <v>2103</v>
      </c>
      <c r="B580"/>
      <c r="C580"/>
      <c r="D580"/>
      <c r="E580" t="s">
        <v>2104</v>
      </c>
    </row>
    <row r="581" spans="1:5" ht="15" customHeight="1" x14ac:dyDescent="0.2">
      <c r="A581" t="s">
        <v>2105</v>
      </c>
      <c r="B581"/>
      <c r="C581"/>
      <c r="D581"/>
      <c r="E581" t="s">
        <v>2106</v>
      </c>
    </row>
    <row r="582" spans="1:5" ht="15" customHeight="1" x14ac:dyDescent="0.2">
      <c r="A582" t="s">
        <v>2107</v>
      </c>
      <c r="B582"/>
      <c r="C582"/>
      <c r="D582"/>
      <c r="E582" t="s">
        <v>2108</v>
      </c>
    </row>
    <row r="583" spans="1:5" ht="15" customHeight="1" x14ac:dyDescent="0.2">
      <c r="A583" t="s">
        <v>2109</v>
      </c>
      <c r="B583"/>
      <c r="C583"/>
      <c r="D583"/>
      <c r="E583" t="s">
        <v>2110</v>
      </c>
    </row>
    <row r="584" spans="1:5" ht="15" customHeight="1" x14ac:dyDescent="0.2">
      <c r="A584" t="s">
        <v>2111</v>
      </c>
      <c r="B584"/>
      <c r="C584"/>
      <c r="D584"/>
      <c r="E584" t="s">
        <v>2112</v>
      </c>
    </row>
    <row r="585" spans="1:5" ht="15" customHeight="1" x14ac:dyDescent="0.2">
      <c r="A585" t="s">
        <v>2113</v>
      </c>
      <c r="B585"/>
      <c r="C585"/>
      <c r="D585"/>
      <c r="E585" t="s">
        <v>2114</v>
      </c>
    </row>
    <row r="586" spans="1:5" ht="15" customHeight="1" x14ac:dyDescent="0.2">
      <c r="A586" t="s">
        <v>2115</v>
      </c>
      <c r="B586"/>
      <c r="C586"/>
      <c r="D586"/>
      <c r="E586" t="s">
        <v>2116</v>
      </c>
    </row>
    <row r="587" spans="1:5" ht="15" customHeight="1" x14ac:dyDescent="0.2">
      <c r="A587" t="s">
        <v>2117</v>
      </c>
      <c r="B587"/>
      <c r="C587"/>
      <c r="D587"/>
      <c r="E587" t="s">
        <v>2118</v>
      </c>
    </row>
    <row r="588" spans="1:5" ht="15" customHeight="1" x14ac:dyDescent="0.2">
      <c r="A588" t="s">
        <v>2119</v>
      </c>
      <c r="B588"/>
      <c r="C588"/>
      <c r="D588"/>
      <c r="E588" t="s">
        <v>2120</v>
      </c>
    </row>
    <row r="589" spans="1:5" ht="15" customHeight="1" x14ac:dyDescent="0.2">
      <c r="A589" t="s">
        <v>2121</v>
      </c>
      <c r="B589"/>
      <c r="C589"/>
      <c r="D589"/>
      <c r="E589" t="s">
        <v>2122</v>
      </c>
    </row>
    <row r="590" spans="1:5" ht="15" customHeight="1" x14ac:dyDescent="0.2">
      <c r="A590" t="s">
        <v>2123</v>
      </c>
      <c r="B590"/>
      <c r="C590"/>
      <c r="D590"/>
      <c r="E590" t="s">
        <v>2124</v>
      </c>
    </row>
    <row r="591" spans="1:5" ht="15" customHeight="1" x14ac:dyDescent="0.2">
      <c r="A591" t="s">
        <v>2125</v>
      </c>
      <c r="B591"/>
      <c r="C591"/>
      <c r="D591"/>
      <c r="E591" t="s">
        <v>2126</v>
      </c>
    </row>
    <row r="592" spans="1:5" ht="15" customHeight="1" x14ac:dyDescent="0.2">
      <c r="A592" t="s">
        <v>2127</v>
      </c>
      <c r="B592"/>
      <c r="C592"/>
      <c r="D592"/>
      <c r="E592" t="s">
        <v>2128</v>
      </c>
    </row>
    <row r="593" spans="1:5" ht="15" customHeight="1" x14ac:dyDescent="0.2">
      <c r="A593" t="s">
        <v>2129</v>
      </c>
      <c r="B593"/>
      <c r="C593"/>
      <c r="D593"/>
      <c r="E593" t="s">
        <v>2130</v>
      </c>
    </row>
    <row r="594" spans="1:5" ht="15" customHeight="1" x14ac:dyDescent="0.2">
      <c r="A594" t="s">
        <v>2131</v>
      </c>
      <c r="B594"/>
      <c r="C594"/>
      <c r="D594"/>
      <c r="E594" t="s">
        <v>2132</v>
      </c>
    </row>
    <row r="595" spans="1:5" ht="15" customHeight="1" x14ac:dyDescent="0.2">
      <c r="A595" t="s">
        <v>2133</v>
      </c>
      <c r="B595"/>
      <c r="C595"/>
      <c r="D595"/>
      <c r="E595" t="s">
        <v>2134</v>
      </c>
    </row>
    <row r="596" spans="1:5" ht="15" customHeight="1" x14ac:dyDescent="0.2">
      <c r="A596" t="s">
        <v>2135</v>
      </c>
      <c r="B596"/>
      <c r="C596"/>
      <c r="D596"/>
      <c r="E596" t="s">
        <v>2136</v>
      </c>
    </row>
    <row r="597" spans="1:5" ht="15" customHeight="1" x14ac:dyDescent="0.2">
      <c r="A597" t="s">
        <v>2137</v>
      </c>
      <c r="B597"/>
      <c r="C597"/>
      <c r="D597"/>
      <c r="E597" t="s">
        <v>2138</v>
      </c>
    </row>
    <row r="598" spans="1:5" ht="15" customHeight="1" x14ac:dyDescent="0.2">
      <c r="A598" t="s">
        <v>2139</v>
      </c>
      <c r="B598"/>
      <c r="C598"/>
      <c r="D598"/>
      <c r="E598" t="s">
        <v>2140</v>
      </c>
    </row>
    <row r="599" spans="1:5" ht="15" customHeight="1" x14ac:dyDescent="0.2">
      <c r="A599" t="s">
        <v>2141</v>
      </c>
      <c r="B599"/>
      <c r="C599"/>
      <c r="D599"/>
      <c r="E599" t="s">
        <v>2142</v>
      </c>
    </row>
    <row r="600" spans="1:5" ht="15" customHeight="1" x14ac:dyDescent="0.2">
      <c r="A600" t="s">
        <v>2143</v>
      </c>
      <c r="B600"/>
      <c r="C600"/>
      <c r="D600"/>
      <c r="E600" t="s">
        <v>2144</v>
      </c>
    </row>
    <row r="601" spans="1:5" ht="15" customHeight="1" x14ac:dyDescent="0.2">
      <c r="A601" t="s">
        <v>2145</v>
      </c>
      <c r="B601"/>
      <c r="C601"/>
      <c r="D601"/>
      <c r="E601" t="s">
        <v>2146</v>
      </c>
    </row>
    <row r="602" spans="1:5" ht="15" customHeight="1" x14ac:dyDescent="0.2">
      <c r="A602" t="s">
        <v>2147</v>
      </c>
      <c r="B602"/>
      <c r="C602"/>
      <c r="D602"/>
      <c r="E602" t="s">
        <v>2148</v>
      </c>
    </row>
    <row r="603" spans="1:5" ht="15" customHeight="1" x14ac:dyDescent="0.2">
      <c r="A603" t="s">
        <v>2149</v>
      </c>
      <c r="B603"/>
      <c r="C603"/>
      <c r="D603"/>
      <c r="E603" t="s">
        <v>2150</v>
      </c>
    </row>
    <row r="604" spans="1:5" ht="15" customHeight="1" x14ac:dyDescent="0.2">
      <c r="A604" t="s">
        <v>2151</v>
      </c>
      <c r="B604"/>
      <c r="C604"/>
      <c r="D604"/>
      <c r="E604" t="s">
        <v>2152</v>
      </c>
    </row>
    <row r="605" spans="1:5" ht="15" customHeight="1" x14ac:dyDescent="0.2">
      <c r="A605" t="s">
        <v>2153</v>
      </c>
      <c r="B605"/>
      <c r="C605"/>
      <c r="D605"/>
      <c r="E605" t="s">
        <v>2154</v>
      </c>
    </row>
    <row r="606" spans="1:5" ht="15" customHeight="1" x14ac:dyDescent="0.2">
      <c r="A606" t="s">
        <v>2155</v>
      </c>
      <c r="B606"/>
      <c r="C606"/>
      <c r="D606"/>
      <c r="E606" t="s">
        <v>2156</v>
      </c>
    </row>
    <row r="607" spans="1:5" ht="15" customHeight="1" x14ac:dyDescent="0.2">
      <c r="A607" t="s">
        <v>2157</v>
      </c>
      <c r="B607"/>
      <c r="C607"/>
      <c r="D607"/>
      <c r="E607" t="s">
        <v>2158</v>
      </c>
    </row>
    <row r="608" spans="1:5" ht="15" customHeight="1" x14ac:dyDescent="0.2">
      <c r="A608" t="s">
        <v>2159</v>
      </c>
      <c r="B608"/>
      <c r="C608"/>
      <c r="D608"/>
      <c r="E608" t="s">
        <v>2160</v>
      </c>
    </row>
    <row r="609" spans="1:5" ht="15" customHeight="1" x14ac:dyDescent="0.2">
      <c r="A609" t="s">
        <v>2161</v>
      </c>
      <c r="B609"/>
      <c r="C609"/>
      <c r="D609"/>
      <c r="E609" t="s">
        <v>2162</v>
      </c>
    </row>
    <row r="610" spans="1:5" ht="15" customHeight="1" x14ac:dyDescent="0.2">
      <c r="A610" t="s">
        <v>2163</v>
      </c>
      <c r="B610"/>
      <c r="C610"/>
      <c r="D610"/>
      <c r="E610" t="s">
        <v>2164</v>
      </c>
    </row>
    <row r="611" spans="1:5" ht="15" customHeight="1" x14ac:dyDescent="0.2">
      <c r="A611" t="s">
        <v>2165</v>
      </c>
      <c r="B611"/>
      <c r="C611"/>
      <c r="D611"/>
      <c r="E611" t="s">
        <v>2166</v>
      </c>
    </row>
    <row r="612" spans="1:5" ht="15" customHeight="1" x14ac:dyDescent="0.2">
      <c r="A612" t="s">
        <v>2167</v>
      </c>
      <c r="B612"/>
      <c r="C612"/>
      <c r="D612"/>
      <c r="E612" t="s">
        <v>2168</v>
      </c>
    </row>
    <row r="613" spans="1:5" ht="15" customHeight="1" x14ac:dyDescent="0.2">
      <c r="A613" t="s">
        <v>2169</v>
      </c>
      <c r="B613"/>
      <c r="C613"/>
      <c r="D613"/>
      <c r="E613" t="s">
        <v>2170</v>
      </c>
    </row>
    <row r="614" spans="1:5" ht="15" customHeight="1" x14ac:dyDescent="0.2">
      <c r="A614" t="s">
        <v>2171</v>
      </c>
      <c r="B614"/>
      <c r="C614"/>
      <c r="D614"/>
      <c r="E614" t="s">
        <v>2172</v>
      </c>
    </row>
    <row r="615" spans="1:5" ht="15" customHeight="1" x14ac:dyDescent="0.2">
      <c r="A615" t="s">
        <v>2173</v>
      </c>
      <c r="B615"/>
      <c r="C615"/>
      <c r="D615"/>
      <c r="E615" t="s">
        <v>2174</v>
      </c>
    </row>
    <row r="616" spans="1:5" ht="15" customHeight="1" x14ac:dyDescent="0.2">
      <c r="A616" t="s">
        <v>2175</v>
      </c>
      <c r="B616"/>
      <c r="C616"/>
      <c r="D616"/>
      <c r="E616" t="s">
        <v>2100</v>
      </c>
    </row>
    <row r="617" spans="1:5" ht="15" customHeight="1" x14ac:dyDescent="0.2">
      <c r="A617" t="s">
        <v>2176</v>
      </c>
      <c r="B617"/>
      <c r="C617"/>
      <c r="D617"/>
      <c r="E617" t="s">
        <v>2177</v>
      </c>
    </row>
    <row r="618" spans="1:5" ht="15" customHeight="1" x14ac:dyDescent="0.2">
      <c r="A618" t="s">
        <v>2178</v>
      </c>
      <c r="B618"/>
      <c r="C618"/>
      <c r="D618"/>
      <c r="E618" t="s">
        <v>2179</v>
      </c>
    </row>
    <row r="619" spans="1:5" ht="15" customHeight="1" x14ac:dyDescent="0.2">
      <c r="A619" t="s">
        <v>2180</v>
      </c>
      <c r="B619"/>
      <c r="C619"/>
      <c r="D619"/>
      <c r="E619" t="s">
        <v>2181</v>
      </c>
    </row>
    <row r="620" spans="1:5" ht="15" customHeight="1" x14ac:dyDescent="0.2">
      <c r="A620" t="s">
        <v>2182</v>
      </c>
      <c r="B620"/>
      <c r="C620"/>
      <c r="D620"/>
      <c r="E620" t="s">
        <v>2183</v>
      </c>
    </row>
    <row r="621" spans="1:5" ht="15" customHeight="1" x14ac:dyDescent="0.2">
      <c r="A621" t="s">
        <v>2184</v>
      </c>
      <c r="B621"/>
      <c r="C621"/>
      <c r="D621"/>
      <c r="E621" t="s">
        <v>2185</v>
      </c>
    </row>
    <row r="622" spans="1:5" ht="15" customHeight="1" x14ac:dyDescent="0.2">
      <c r="A622" t="s">
        <v>2186</v>
      </c>
      <c r="B622"/>
      <c r="C622"/>
      <c r="D622"/>
      <c r="E622" t="s">
        <v>2187</v>
      </c>
    </row>
    <row r="623" spans="1:5" ht="15" customHeight="1" x14ac:dyDescent="0.2">
      <c r="A623" t="s">
        <v>2188</v>
      </c>
      <c r="B623"/>
      <c r="C623"/>
      <c r="D623"/>
      <c r="E623" t="s">
        <v>2189</v>
      </c>
    </row>
    <row r="624" spans="1:5" ht="15" customHeight="1" x14ac:dyDescent="0.2">
      <c r="A624" t="s">
        <v>2190</v>
      </c>
      <c r="B624"/>
      <c r="C624"/>
      <c r="D624"/>
      <c r="E624" t="s">
        <v>2191</v>
      </c>
    </row>
    <row r="625" spans="1:5" ht="15" customHeight="1" x14ac:dyDescent="0.2">
      <c r="A625" t="s">
        <v>2192</v>
      </c>
      <c r="B625"/>
      <c r="C625"/>
      <c r="D625"/>
      <c r="E625" t="s">
        <v>2193</v>
      </c>
    </row>
    <row r="626" spans="1:5" ht="15" customHeight="1" x14ac:dyDescent="0.2">
      <c r="A626" t="s">
        <v>2194</v>
      </c>
      <c r="B626"/>
      <c r="C626"/>
      <c r="D626"/>
      <c r="E626" t="s">
        <v>2195</v>
      </c>
    </row>
    <row r="627" spans="1:5" ht="15" customHeight="1" x14ac:dyDescent="0.2">
      <c r="A627" t="s">
        <v>2196</v>
      </c>
      <c r="B627"/>
      <c r="C627"/>
      <c r="D627"/>
      <c r="E627" t="s">
        <v>2197</v>
      </c>
    </row>
    <row r="628" spans="1:5" ht="15" customHeight="1" x14ac:dyDescent="0.2">
      <c r="A628" t="s">
        <v>2198</v>
      </c>
      <c r="B628"/>
      <c r="C628"/>
      <c r="D628"/>
      <c r="E628" t="s">
        <v>2199</v>
      </c>
    </row>
    <row r="629" spans="1:5" ht="15" customHeight="1" x14ac:dyDescent="0.2">
      <c r="A629" t="s">
        <v>2200</v>
      </c>
      <c r="B629"/>
      <c r="C629"/>
      <c r="D629"/>
      <c r="E629" t="s">
        <v>2201</v>
      </c>
    </row>
    <row r="630" spans="1:5" ht="15" customHeight="1" x14ac:dyDescent="0.2">
      <c r="A630" t="s">
        <v>2202</v>
      </c>
      <c r="B630"/>
      <c r="C630"/>
      <c r="D630"/>
      <c r="E630" t="s">
        <v>2203</v>
      </c>
    </row>
    <row r="631" spans="1:5" ht="15" customHeight="1" x14ac:dyDescent="0.2">
      <c r="A631" t="s">
        <v>2204</v>
      </c>
      <c r="B631"/>
      <c r="C631"/>
      <c r="D631"/>
      <c r="E631" t="s">
        <v>2205</v>
      </c>
    </row>
    <row r="632" spans="1:5" ht="15" customHeight="1" x14ac:dyDescent="0.2">
      <c r="A632" t="s">
        <v>2206</v>
      </c>
      <c r="B632"/>
      <c r="C632"/>
      <c r="D632"/>
      <c r="E632" t="s">
        <v>2207</v>
      </c>
    </row>
    <row r="633" spans="1:5" ht="15" customHeight="1" x14ac:dyDescent="0.2">
      <c r="A633" t="s">
        <v>2208</v>
      </c>
      <c r="B633"/>
      <c r="C633"/>
      <c r="D633"/>
      <c r="E633" t="s">
        <v>2209</v>
      </c>
    </row>
    <row r="634" spans="1:5" ht="15" customHeight="1" x14ac:dyDescent="0.2">
      <c r="A634" t="s">
        <v>2210</v>
      </c>
      <c r="B634"/>
      <c r="C634"/>
      <c r="D634"/>
      <c r="E634" t="s">
        <v>2211</v>
      </c>
    </row>
    <row r="635" spans="1:5" ht="15" customHeight="1" x14ac:dyDescent="0.2">
      <c r="A635" t="s">
        <v>2212</v>
      </c>
      <c r="B635"/>
      <c r="C635"/>
      <c r="D635"/>
      <c r="E635" t="s">
        <v>2148</v>
      </c>
    </row>
    <row r="636" spans="1:5" ht="15" customHeight="1" x14ac:dyDescent="0.2">
      <c r="A636" t="s">
        <v>2213</v>
      </c>
      <c r="B636"/>
      <c r="C636"/>
      <c r="D636"/>
      <c r="E636" t="s">
        <v>2214</v>
      </c>
    </row>
    <row r="637" spans="1:5" ht="15" customHeight="1" x14ac:dyDescent="0.2">
      <c r="A637" t="s">
        <v>2215</v>
      </c>
      <c r="B637"/>
      <c r="C637"/>
      <c r="D637"/>
      <c r="E637" t="s">
        <v>2150</v>
      </c>
    </row>
    <row r="638" spans="1:5" ht="15" customHeight="1" x14ac:dyDescent="0.2">
      <c r="A638" t="s">
        <v>2216</v>
      </c>
      <c r="B638"/>
      <c r="C638"/>
      <c r="D638"/>
      <c r="E638" t="s">
        <v>2154</v>
      </c>
    </row>
    <row r="639" spans="1:5" ht="15" customHeight="1" x14ac:dyDescent="0.2">
      <c r="A639" t="s">
        <v>2217</v>
      </c>
      <c r="B639"/>
      <c r="C639"/>
      <c r="D639"/>
      <c r="E639" t="s">
        <v>2218</v>
      </c>
    </row>
    <row r="640" spans="1:5" ht="15" customHeight="1" x14ac:dyDescent="0.2">
      <c r="A640" t="s">
        <v>2219</v>
      </c>
      <c r="B640"/>
      <c r="C640"/>
      <c r="D640"/>
      <c r="E640" t="s">
        <v>2156</v>
      </c>
    </row>
    <row r="641" spans="1:5" ht="15" customHeight="1" x14ac:dyDescent="0.2">
      <c r="A641" t="s">
        <v>2220</v>
      </c>
      <c r="B641"/>
      <c r="C641"/>
      <c r="D641"/>
      <c r="E641" t="s">
        <v>2158</v>
      </c>
    </row>
    <row r="642" spans="1:5" ht="15" customHeight="1" x14ac:dyDescent="0.2">
      <c r="A642" t="s">
        <v>2221</v>
      </c>
      <c r="B642"/>
      <c r="C642"/>
      <c r="D642"/>
      <c r="E642" t="s">
        <v>2222</v>
      </c>
    </row>
    <row r="643" spans="1:5" ht="15" customHeight="1" x14ac:dyDescent="0.2">
      <c r="A643" t="s">
        <v>2223</v>
      </c>
      <c r="B643"/>
      <c r="C643"/>
      <c r="D643"/>
      <c r="E643" t="s">
        <v>2160</v>
      </c>
    </row>
    <row r="644" spans="1:5" ht="15" customHeight="1" x14ac:dyDescent="0.2">
      <c r="A644" t="s">
        <v>2224</v>
      </c>
      <c r="B644"/>
      <c r="C644"/>
      <c r="D644"/>
      <c r="E644" t="s">
        <v>2164</v>
      </c>
    </row>
    <row r="645" spans="1:5" ht="15" customHeight="1" x14ac:dyDescent="0.2">
      <c r="A645" t="s">
        <v>2225</v>
      </c>
      <c r="B645"/>
      <c r="C645"/>
      <c r="D645"/>
      <c r="E645" t="s">
        <v>2226</v>
      </c>
    </row>
    <row r="646" spans="1:5" ht="15" customHeight="1" x14ac:dyDescent="0.2">
      <c r="A646" t="s">
        <v>2227</v>
      </c>
      <c r="B646"/>
      <c r="C646"/>
      <c r="D646"/>
      <c r="E646" t="s">
        <v>2166</v>
      </c>
    </row>
    <row r="647" spans="1:5" ht="15" customHeight="1" x14ac:dyDescent="0.2">
      <c r="A647" t="s">
        <v>2228</v>
      </c>
      <c r="B647"/>
      <c r="C647"/>
      <c r="D647"/>
      <c r="E647" t="s">
        <v>2168</v>
      </c>
    </row>
    <row r="648" spans="1:5" ht="15" customHeight="1" x14ac:dyDescent="0.2">
      <c r="A648" t="s">
        <v>2229</v>
      </c>
      <c r="B648"/>
      <c r="C648"/>
      <c r="D648"/>
      <c r="E648" t="s">
        <v>649</v>
      </c>
    </row>
    <row r="649" spans="1:5" ht="15" customHeight="1" x14ac:dyDescent="0.2">
      <c r="A649" t="s">
        <v>883</v>
      </c>
      <c r="B649"/>
      <c r="C649"/>
      <c r="D649"/>
      <c r="E649" t="s">
        <v>540</v>
      </c>
    </row>
    <row r="650" spans="1:5" ht="15" customHeight="1" x14ac:dyDescent="0.2">
      <c r="A650" t="s">
        <v>882</v>
      </c>
      <c r="B650"/>
      <c r="C650"/>
      <c r="D650"/>
      <c r="E650" t="s">
        <v>541</v>
      </c>
    </row>
    <row r="651" spans="1:5" ht="15" customHeight="1" x14ac:dyDescent="0.2">
      <c r="A651" t="s">
        <v>880</v>
      </c>
      <c r="B651"/>
      <c r="C651"/>
      <c r="D651"/>
      <c r="E651" t="s">
        <v>542</v>
      </c>
    </row>
    <row r="652" spans="1:5" ht="15" customHeight="1" x14ac:dyDescent="0.2">
      <c r="A652" t="s">
        <v>937</v>
      </c>
      <c r="B652"/>
      <c r="C652"/>
      <c r="D652"/>
      <c r="E652" t="s">
        <v>454</v>
      </c>
    </row>
    <row r="653" spans="1:5" ht="15" customHeight="1" x14ac:dyDescent="0.2">
      <c r="A653" t="s">
        <v>938</v>
      </c>
      <c r="B653"/>
      <c r="C653"/>
      <c r="D653"/>
      <c r="E653" t="s">
        <v>2230</v>
      </c>
    </row>
    <row r="654" spans="1:5" ht="15" customHeight="1" x14ac:dyDescent="0.2">
      <c r="A654" t="s">
        <v>939</v>
      </c>
      <c r="B654"/>
      <c r="C654"/>
      <c r="D654"/>
      <c r="E654" t="s">
        <v>455</v>
      </c>
    </row>
    <row r="655" spans="1:5" ht="15" customHeight="1" x14ac:dyDescent="0.2">
      <c r="A655" t="s">
        <v>2231</v>
      </c>
      <c r="B655"/>
      <c r="C655"/>
      <c r="D655"/>
      <c r="E655" t="s">
        <v>2232</v>
      </c>
    </row>
    <row r="656" spans="1:5" ht="15" customHeight="1" x14ac:dyDescent="0.2">
      <c r="A656" t="s">
        <v>940</v>
      </c>
      <c r="B656"/>
      <c r="C656"/>
      <c r="D656"/>
      <c r="E656" t="s">
        <v>2233</v>
      </c>
    </row>
    <row r="657" spans="1:5" ht="15" customHeight="1" x14ac:dyDescent="0.2">
      <c r="A657" t="s">
        <v>941</v>
      </c>
      <c r="B657"/>
      <c r="C657"/>
      <c r="D657"/>
      <c r="E657" t="s">
        <v>2234</v>
      </c>
    </row>
    <row r="658" spans="1:5" ht="15" customHeight="1" x14ac:dyDescent="0.2">
      <c r="A658" t="s">
        <v>942</v>
      </c>
      <c r="B658"/>
      <c r="C658"/>
      <c r="D658"/>
      <c r="E658" t="s">
        <v>456</v>
      </c>
    </row>
    <row r="659" spans="1:5" ht="15" customHeight="1" x14ac:dyDescent="0.2">
      <c r="A659" t="s">
        <v>2235</v>
      </c>
      <c r="B659"/>
      <c r="C659"/>
      <c r="D659"/>
      <c r="E659" t="s">
        <v>2236</v>
      </c>
    </row>
    <row r="660" spans="1:5" ht="15" customHeight="1" x14ac:dyDescent="0.2">
      <c r="A660" t="s">
        <v>886</v>
      </c>
      <c r="B660"/>
      <c r="C660"/>
      <c r="D660"/>
      <c r="E660" t="s">
        <v>650</v>
      </c>
    </row>
    <row r="661" spans="1:5" ht="15" customHeight="1" x14ac:dyDescent="0.2">
      <c r="A661" t="s">
        <v>943</v>
      </c>
      <c r="B661"/>
      <c r="C661"/>
      <c r="D661"/>
      <c r="E661" t="s">
        <v>529</v>
      </c>
    </row>
    <row r="662" spans="1:5" ht="15" customHeight="1" x14ac:dyDescent="0.2">
      <c r="A662" t="s">
        <v>944</v>
      </c>
      <c r="B662"/>
      <c r="C662"/>
      <c r="D662"/>
      <c r="E662" t="s">
        <v>2237</v>
      </c>
    </row>
    <row r="663" spans="1:5" ht="15" customHeight="1" x14ac:dyDescent="0.2">
      <c r="A663" t="s">
        <v>945</v>
      </c>
      <c r="B663"/>
      <c r="C663"/>
      <c r="D663"/>
      <c r="E663" t="s">
        <v>651</v>
      </c>
    </row>
    <row r="664" spans="1:5" ht="15" customHeight="1" x14ac:dyDescent="0.2">
      <c r="A664" t="s">
        <v>946</v>
      </c>
      <c r="B664"/>
      <c r="C664"/>
      <c r="D664"/>
      <c r="E664" t="s">
        <v>2238</v>
      </c>
    </row>
    <row r="665" spans="1:5" ht="15" customHeight="1" x14ac:dyDescent="0.2">
      <c r="A665" t="s">
        <v>2239</v>
      </c>
      <c r="B665"/>
      <c r="C665"/>
      <c r="D665"/>
      <c r="E665" t="s">
        <v>2240</v>
      </c>
    </row>
    <row r="666" spans="1:5" ht="15" customHeight="1" x14ac:dyDescent="0.2">
      <c r="A666" t="s">
        <v>2241</v>
      </c>
      <c r="B666"/>
      <c r="C666"/>
      <c r="D666"/>
      <c r="E666" t="s">
        <v>2242</v>
      </c>
    </row>
    <row r="667" spans="1:5" ht="15" customHeight="1" x14ac:dyDescent="0.2">
      <c r="A667" t="s">
        <v>947</v>
      </c>
      <c r="B667"/>
      <c r="C667"/>
      <c r="D667"/>
      <c r="E667" t="s">
        <v>2243</v>
      </c>
    </row>
    <row r="668" spans="1:5" ht="15" customHeight="1" x14ac:dyDescent="0.2">
      <c r="A668" t="s">
        <v>948</v>
      </c>
      <c r="B668"/>
      <c r="C668"/>
      <c r="D668"/>
      <c r="E668" t="s">
        <v>2244</v>
      </c>
    </row>
    <row r="669" spans="1:5" ht="15" customHeight="1" x14ac:dyDescent="0.2">
      <c r="A669" t="s">
        <v>2245</v>
      </c>
      <c r="B669"/>
      <c r="C669"/>
      <c r="D669"/>
      <c r="E669" t="s">
        <v>2246</v>
      </c>
    </row>
    <row r="670" spans="1:5" ht="15" customHeight="1" x14ac:dyDescent="0.2">
      <c r="A670" t="s">
        <v>2247</v>
      </c>
      <c r="B670"/>
      <c r="C670"/>
      <c r="D670"/>
      <c r="E670" t="s">
        <v>2248</v>
      </c>
    </row>
    <row r="671" spans="1:5" ht="15" customHeight="1" x14ac:dyDescent="0.2">
      <c r="A671" t="s">
        <v>2249</v>
      </c>
      <c r="B671"/>
      <c r="C671"/>
      <c r="D671"/>
      <c r="E671" t="s">
        <v>2250</v>
      </c>
    </row>
    <row r="672" spans="1:5" ht="15" customHeight="1" x14ac:dyDescent="0.2">
      <c r="A672" t="s">
        <v>949</v>
      </c>
      <c r="B672"/>
      <c r="C672"/>
      <c r="D672"/>
      <c r="E672" t="s">
        <v>652</v>
      </c>
    </row>
    <row r="673" spans="1:5" ht="15" customHeight="1" x14ac:dyDescent="0.2">
      <c r="A673" t="s">
        <v>950</v>
      </c>
      <c r="B673"/>
      <c r="C673"/>
      <c r="D673"/>
      <c r="E673" t="s">
        <v>457</v>
      </c>
    </row>
    <row r="674" spans="1:5" ht="15" customHeight="1" x14ac:dyDescent="0.2">
      <c r="A674" t="s">
        <v>2251</v>
      </c>
      <c r="B674"/>
      <c r="C674"/>
      <c r="D674"/>
      <c r="E674" t="s">
        <v>2252</v>
      </c>
    </row>
    <row r="675" spans="1:5" ht="15" customHeight="1" x14ac:dyDescent="0.2">
      <c r="A675" t="s">
        <v>2253</v>
      </c>
      <c r="B675"/>
      <c r="C675"/>
      <c r="D675"/>
      <c r="E675" t="s">
        <v>2254</v>
      </c>
    </row>
    <row r="676" spans="1:5" ht="15" customHeight="1" x14ac:dyDescent="0.2">
      <c r="A676" t="s">
        <v>951</v>
      </c>
      <c r="B676"/>
      <c r="C676"/>
      <c r="D676"/>
      <c r="E676" t="s">
        <v>458</v>
      </c>
    </row>
    <row r="677" spans="1:5" ht="15" customHeight="1" x14ac:dyDescent="0.2">
      <c r="A677" t="s">
        <v>2255</v>
      </c>
      <c r="B677"/>
      <c r="C677"/>
      <c r="D677"/>
      <c r="E677" t="s">
        <v>2256</v>
      </c>
    </row>
    <row r="678" spans="1:5" ht="15" customHeight="1" x14ac:dyDescent="0.2">
      <c r="A678" t="s">
        <v>2257</v>
      </c>
      <c r="B678"/>
      <c r="C678"/>
      <c r="D678"/>
      <c r="E678" t="s">
        <v>2258</v>
      </c>
    </row>
    <row r="679" spans="1:5" ht="15" customHeight="1" x14ac:dyDescent="0.2">
      <c r="A679" t="s">
        <v>2259</v>
      </c>
      <c r="B679"/>
      <c r="C679"/>
      <c r="D679"/>
      <c r="E679" t="s">
        <v>2260</v>
      </c>
    </row>
    <row r="680" spans="1:5" ht="15" customHeight="1" x14ac:dyDescent="0.2">
      <c r="A680" t="s">
        <v>952</v>
      </c>
      <c r="B680"/>
      <c r="C680"/>
      <c r="D680"/>
      <c r="E680" t="s">
        <v>459</v>
      </c>
    </row>
    <row r="681" spans="1:5" ht="15" customHeight="1" x14ac:dyDescent="0.2">
      <c r="A681" t="s">
        <v>953</v>
      </c>
      <c r="B681"/>
      <c r="C681"/>
      <c r="D681"/>
      <c r="E681" t="s">
        <v>460</v>
      </c>
    </row>
    <row r="682" spans="1:5" ht="15" customHeight="1" x14ac:dyDescent="0.2">
      <c r="A682" t="s">
        <v>954</v>
      </c>
      <c r="B682"/>
      <c r="C682"/>
      <c r="D682"/>
      <c r="E682" t="s">
        <v>461</v>
      </c>
    </row>
    <row r="683" spans="1:5" ht="15" customHeight="1" x14ac:dyDescent="0.2">
      <c r="A683" t="s">
        <v>955</v>
      </c>
      <c r="B683"/>
      <c r="C683"/>
      <c r="D683"/>
      <c r="E683" t="s">
        <v>2261</v>
      </c>
    </row>
    <row r="684" spans="1:5" ht="15" customHeight="1" x14ac:dyDescent="0.2">
      <c r="A684" t="s">
        <v>956</v>
      </c>
      <c r="B684"/>
      <c r="C684"/>
      <c r="D684"/>
      <c r="E684" t="s">
        <v>2262</v>
      </c>
    </row>
    <row r="685" spans="1:5" ht="15" customHeight="1" x14ac:dyDescent="0.2">
      <c r="A685" t="s">
        <v>2263</v>
      </c>
      <c r="B685"/>
      <c r="C685"/>
      <c r="D685"/>
      <c r="E685" t="s">
        <v>2264</v>
      </c>
    </row>
    <row r="686" spans="1:5" ht="15" customHeight="1" x14ac:dyDescent="0.2">
      <c r="A686" t="s">
        <v>2265</v>
      </c>
      <c r="B686"/>
      <c r="C686"/>
      <c r="D686"/>
      <c r="E686" t="s">
        <v>2266</v>
      </c>
    </row>
    <row r="687" spans="1:5" ht="15" customHeight="1" x14ac:dyDescent="0.2">
      <c r="A687" t="s">
        <v>2267</v>
      </c>
      <c r="B687"/>
      <c r="C687"/>
      <c r="D687"/>
      <c r="E687" t="s">
        <v>2268</v>
      </c>
    </row>
    <row r="688" spans="1:5" ht="15" customHeight="1" x14ac:dyDescent="0.2">
      <c r="A688" t="s">
        <v>957</v>
      </c>
      <c r="B688"/>
      <c r="C688"/>
      <c r="D688"/>
      <c r="E688" t="s">
        <v>2269</v>
      </c>
    </row>
    <row r="689" spans="1:5" ht="15" customHeight="1" x14ac:dyDescent="0.2">
      <c r="A689" t="s">
        <v>958</v>
      </c>
      <c r="B689"/>
      <c r="C689"/>
      <c r="D689"/>
      <c r="E689" t="s">
        <v>462</v>
      </c>
    </row>
    <row r="690" spans="1:5" ht="15" customHeight="1" x14ac:dyDescent="0.2">
      <c r="A690" t="s">
        <v>959</v>
      </c>
      <c r="B690"/>
      <c r="C690"/>
      <c r="D690"/>
      <c r="E690" t="s">
        <v>463</v>
      </c>
    </row>
    <row r="691" spans="1:5" ht="15" customHeight="1" x14ac:dyDescent="0.2">
      <c r="A691" t="s">
        <v>960</v>
      </c>
      <c r="B691"/>
      <c r="C691"/>
      <c r="D691"/>
      <c r="E691" t="s">
        <v>2270</v>
      </c>
    </row>
    <row r="692" spans="1:5" ht="15" customHeight="1" x14ac:dyDescent="0.2">
      <c r="A692" t="s">
        <v>961</v>
      </c>
      <c r="B692"/>
      <c r="C692"/>
      <c r="D692"/>
      <c r="E692" t="s">
        <v>464</v>
      </c>
    </row>
    <row r="693" spans="1:5" ht="15" customHeight="1" x14ac:dyDescent="0.2">
      <c r="A693" t="s">
        <v>962</v>
      </c>
      <c r="B693"/>
      <c r="C693"/>
      <c r="D693"/>
      <c r="E693" t="s">
        <v>465</v>
      </c>
    </row>
    <row r="694" spans="1:5" ht="15" customHeight="1" x14ac:dyDescent="0.2">
      <c r="A694" t="s">
        <v>963</v>
      </c>
      <c r="B694"/>
      <c r="C694"/>
      <c r="D694"/>
      <c r="E694" t="s">
        <v>466</v>
      </c>
    </row>
    <row r="695" spans="1:5" ht="15" customHeight="1" x14ac:dyDescent="0.2">
      <c r="A695" t="s">
        <v>964</v>
      </c>
      <c r="B695"/>
      <c r="C695"/>
      <c r="D695"/>
      <c r="E695" t="s">
        <v>2271</v>
      </c>
    </row>
    <row r="696" spans="1:5" ht="15" customHeight="1" x14ac:dyDescent="0.2">
      <c r="A696" t="s">
        <v>965</v>
      </c>
      <c r="B696"/>
      <c r="C696"/>
      <c r="D696"/>
      <c r="E696" t="s">
        <v>467</v>
      </c>
    </row>
    <row r="697" spans="1:5" ht="15" customHeight="1" x14ac:dyDescent="0.2">
      <c r="A697" t="s">
        <v>966</v>
      </c>
      <c r="B697"/>
      <c r="C697"/>
      <c r="D697"/>
      <c r="E697" t="s">
        <v>2272</v>
      </c>
    </row>
    <row r="698" spans="1:5" ht="15" customHeight="1" x14ac:dyDescent="0.2">
      <c r="A698" t="s">
        <v>967</v>
      </c>
      <c r="B698"/>
      <c r="C698"/>
      <c r="D698"/>
      <c r="E698" t="s">
        <v>468</v>
      </c>
    </row>
    <row r="699" spans="1:5" ht="15" customHeight="1" x14ac:dyDescent="0.2">
      <c r="A699" t="s">
        <v>968</v>
      </c>
      <c r="B699"/>
      <c r="C699"/>
      <c r="D699"/>
      <c r="E699" t="s">
        <v>469</v>
      </c>
    </row>
    <row r="700" spans="1:5" ht="15" customHeight="1" x14ac:dyDescent="0.2">
      <c r="A700" t="s">
        <v>969</v>
      </c>
      <c r="B700"/>
      <c r="C700"/>
      <c r="D700"/>
      <c r="E700" t="s">
        <v>470</v>
      </c>
    </row>
    <row r="701" spans="1:5" ht="15" customHeight="1" x14ac:dyDescent="0.2">
      <c r="A701" t="s">
        <v>2273</v>
      </c>
      <c r="B701"/>
      <c r="C701"/>
      <c r="D701"/>
      <c r="E701" t="s">
        <v>2274</v>
      </c>
    </row>
    <row r="702" spans="1:5" ht="15" customHeight="1" x14ac:dyDescent="0.2">
      <c r="A702" t="s">
        <v>2275</v>
      </c>
      <c r="B702"/>
      <c r="C702"/>
      <c r="D702"/>
      <c r="E702" t="s">
        <v>2276</v>
      </c>
    </row>
    <row r="703" spans="1:5" ht="15" customHeight="1" x14ac:dyDescent="0.2">
      <c r="A703" t="s">
        <v>2277</v>
      </c>
      <c r="B703"/>
      <c r="C703"/>
      <c r="D703"/>
      <c r="E703" t="s">
        <v>2278</v>
      </c>
    </row>
    <row r="704" spans="1:5" ht="15" customHeight="1" x14ac:dyDescent="0.2">
      <c r="A704" t="s">
        <v>2279</v>
      </c>
      <c r="B704"/>
      <c r="C704"/>
      <c r="D704"/>
      <c r="E704" t="s">
        <v>2280</v>
      </c>
    </row>
    <row r="705" spans="1:5" ht="15" customHeight="1" x14ac:dyDescent="0.2">
      <c r="A705" t="s">
        <v>970</v>
      </c>
      <c r="B705"/>
      <c r="C705"/>
      <c r="D705"/>
      <c r="E705" t="s">
        <v>471</v>
      </c>
    </row>
    <row r="706" spans="1:5" ht="15" customHeight="1" x14ac:dyDescent="0.2">
      <c r="A706" t="s">
        <v>971</v>
      </c>
      <c r="B706"/>
      <c r="C706"/>
      <c r="D706"/>
      <c r="E706" t="s">
        <v>472</v>
      </c>
    </row>
    <row r="707" spans="1:5" ht="15" customHeight="1" x14ac:dyDescent="0.2">
      <c r="A707" t="s">
        <v>2281</v>
      </c>
      <c r="B707"/>
      <c r="C707"/>
      <c r="D707"/>
      <c r="E707" t="s">
        <v>2282</v>
      </c>
    </row>
    <row r="708" spans="1:5" ht="15" customHeight="1" x14ac:dyDescent="0.2">
      <c r="A708" t="s">
        <v>972</v>
      </c>
      <c r="B708"/>
      <c r="C708"/>
      <c r="D708"/>
      <c r="E708" t="s">
        <v>473</v>
      </c>
    </row>
    <row r="709" spans="1:5" ht="15" customHeight="1" x14ac:dyDescent="0.2">
      <c r="A709" t="s">
        <v>973</v>
      </c>
      <c r="B709"/>
      <c r="C709"/>
      <c r="D709"/>
      <c r="E709" t="s">
        <v>474</v>
      </c>
    </row>
    <row r="710" spans="1:5" ht="15" customHeight="1" x14ac:dyDescent="0.2">
      <c r="A710" t="s">
        <v>974</v>
      </c>
      <c r="B710"/>
      <c r="C710"/>
      <c r="D710"/>
      <c r="E710" t="s">
        <v>475</v>
      </c>
    </row>
    <row r="711" spans="1:5" ht="15" customHeight="1" x14ac:dyDescent="0.2">
      <c r="A711" t="s">
        <v>975</v>
      </c>
      <c r="B711"/>
      <c r="C711"/>
      <c r="D711"/>
      <c r="E711" t="s">
        <v>476</v>
      </c>
    </row>
    <row r="712" spans="1:5" ht="15" customHeight="1" x14ac:dyDescent="0.2">
      <c r="A712" t="s">
        <v>976</v>
      </c>
      <c r="B712"/>
      <c r="C712"/>
      <c r="D712"/>
      <c r="E712" t="s">
        <v>477</v>
      </c>
    </row>
    <row r="713" spans="1:5" ht="15" customHeight="1" x14ac:dyDescent="0.2">
      <c r="A713" t="s">
        <v>977</v>
      </c>
      <c r="B713"/>
      <c r="C713"/>
      <c r="D713"/>
      <c r="E713" t="s">
        <v>478</v>
      </c>
    </row>
    <row r="714" spans="1:5" ht="15" customHeight="1" x14ac:dyDescent="0.2">
      <c r="A714" t="s">
        <v>978</v>
      </c>
      <c r="B714"/>
      <c r="C714"/>
      <c r="D714"/>
      <c r="E714" t="s">
        <v>479</v>
      </c>
    </row>
    <row r="715" spans="1:5" ht="15" customHeight="1" x14ac:dyDescent="0.2">
      <c r="A715" t="s">
        <v>979</v>
      </c>
      <c r="B715"/>
      <c r="C715"/>
      <c r="D715"/>
      <c r="E715" t="s">
        <v>2283</v>
      </c>
    </row>
    <row r="716" spans="1:5" ht="15" customHeight="1" x14ac:dyDescent="0.2">
      <c r="A716" t="s">
        <v>980</v>
      </c>
      <c r="B716"/>
      <c r="C716"/>
      <c r="D716"/>
      <c r="E716" t="s">
        <v>2284</v>
      </c>
    </row>
    <row r="717" spans="1:5" ht="15" customHeight="1" x14ac:dyDescent="0.2">
      <c r="A717" t="s">
        <v>981</v>
      </c>
      <c r="B717"/>
      <c r="C717"/>
      <c r="D717"/>
      <c r="E717" t="s">
        <v>480</v>
      </c>
    </row>
    <row r="718" spans="1:5" ht="15" customHeight="1" x14ac:dyDescent="0.2">
      <c r="A718" t="s">
        <v>982</v>
      </c>
      <c r="B718"/>
      <c r="C718"/>
      <c r="D718"/>
      <c r="E718" t="s">
        <v>481</v>
      </c>
    </row>
    <row r="719" spans="1:5" ht="15" customHeight="1" x14ac:dyDescent="0.2">
      <c r="A719" t="s">
        <v>983</v>
      </c>
      <c r="B719"/>
      <c r="C719"/>
      <c r="D719"/>
      <c r="E719" t="s">
        <v>482</v>
      </c>
    </row>
    <row r="720" spans="1:5" ht="15" customHeight="1" x14ac:dyDescent="0.2">
      <c r="A720" t="s">
        <v>984</v>
      </c>
      <c r="B720"/>
      <c r="C720"/>
      <c r="D720"/>
      <c r="E720" t="s">
        <v>483</v>
      </c>
    </row>
    <row r="721" spans="1:5" ht="15" customHeight="1" x14ac:dyDescent="0.2">
      <c r="A721" t="s">
        <v>985</v>
      </c>
      <c r="B721"/>
      <c r="C721"/>
      <c r="D721"/>
      <c r="E721" t="s">
        <v>484</v>
      </c>
    </row>
    <row r="722" spans="1:5" ht="15" customHeight="1" x14ac:dyDescent="0.2">
      <c r="A722" t="s">
        <v>986</v>
      </c>
      <c r="B722"/>
      <c r="C722"/>
      <c r="D722"/>
      <c r="E722" t="s">
        <v>485</v>
      </c>
    </row>
    <row r="723" spans="1:5" ht="15" customHeight="1" x14ac:dyDescent="0.2">
      <c r="A723" t="s">
        <v>2285</v>
      </c>
      <c r="B723"/>
      <c r="C723"/>
      <c r="D723"/>
      <c r="E723" t="s">
        <v>2286</v>
      </c>
    </row>
    <row r="724" spans="1:5" ht="15" customHeight="1" x14ac:dyDescent="0.2">
      <c r="A724" t="s">
        <v>2287</v>
      </c>
      <c r="B724"/>
      <c r="C724"/>
      <c r="D724"/>
      <c r="E724" t="s">
        <v>2288</v>
      </c>
    </row>
    <row r="725" spans="1:5" ht="15" customHeight="1" x14ac:dyDescent="0.2">
      <c r="A725" t="s">
        <v>2289</v>
      </c>
      <c r="B725"/>
      <c r="C725"/>
      <c r="D725"/>
      <c r="E725" t="s">
        <v>2290</v>
      </c>
    </row>
    <row r="726" spans="1:5" ht="15" customHeight="1" x14ac:dyDescent="0.2">
      <c r="A726" t="s">
        <v>987</v>
      </c>
      <c r="B726"/>
      <c r="C726"/>
      <c r="D726"/>
      <c r="E726" t="s">
        <v>486</v>
      </c>
    </row>
    <row r="727" spans="1:5" ht="15" customHeight="1" x14ac:dyDescent="0.2">
      <c r="A727" t="s">
        <v>988</v>
      </c>
      <c r="B727"/>
      <c r="C727"/>
      <c r="D727"/>
      <c r="E727" t="s">
        <v>487</v>
      </c>
    </row>
    <row r="728" spans="1:5" ht="15" customHeight="1" x14ac:dyDescent="0.2">
      <c r="A728" t="s">
        <v>989</v>
      </c>
      <c r="B728"/>
      <c r="C728"/>
      <c r="D728"/>
      <c r="E728" t="s">
        <v>488</v>
      </c>
    </row>
    <row r="729" spans="1:5" ht="15" customHeight="1" x14ac:dyDescent="0.2">
      <c r="A729" t="s">
        <v>990</v>
      </c>
      <c r="B729"/>
      <c r="C729"/>
      <c r="D729"/>
      <c r="E729" t="s">
        <v>489</v>
      </c>
    </row>
    <row r="730" spans="1:5" ht="15" customHeight="1" x14ac:dyDescent="0.2">
      <c r="A730" t="s">
        <v>991</v>
      </c>
      <c r="B730"/>
      <c r="C730"/>
      <c r="D730"/>
      <c r="E730" t="s">
        <v>490</v>
      </c>
    </row>
    <row r="731" spans="1:5" ht="15" customHeight="1" x14ac:dyDescent="0.2">
      <c r="A731" t="s">
        <v>992</v>
      </c>
      <c r="B731"/>
      <c r="C731"/>
      <c r="D731"/>
      <c r="E731" t="s">
        <v>491</v>
      </c>
    </row>
    <row r="732" spans="1:5" ht="15" customHeight="1" x14ac:dyDescent="0.2">
      <c r="A732" t="s">
        <v>993</v>
      </c>
      <c r="B732"/>
      <c r="C732"/>
      <c r="D732"/>
      <c r="E732" t="s">
        <v>492</v>
      </c>
    </row>
    <row r="733" spans="1:5" ht="15" customHeight="1" x14ac:dyDescent="0.2">
      <c r="A733" t="s">
        <v>994</v>
      </c>
      <c r="B733"/>
      <c r="C733"/>
      <c r="D733"/>
      <c r="E733" t="s">
        <v>493</v>
      </c>
    </row>
    <row r="734" spans="1:5" ht="15" customHeight="1" x14ac:dyDescent="0.2">
      <c r="A734" t="s">
        <v>995</v>
      </c>
      <c r="B734"/>
      <c r="C734"/>
      <c r="D734"/>
      <c r="E734" t="s">
        <v>494</v>
      </c>
    </row>
    <row r="735" spans="1:5" ht="15" customHeight="1" x14ac:dyDescent="0.2">
      <c r="A735" t="s">
        <v>996</v>
      </c>
      <c r="B735"/>
      <c r="C735"/>
      <c r="D735"/>
      <c r="E735" t="s">
        <v>495</v>
      </c>
    </row>
    <row r="736" spans="1:5" ht="15" customHeight="1" x14ac:dyDescent="0.2">
      <c r="A736" t="s">
        <v>997</v>
      </c>
      <c r="B736"/>
      <c r="C736"/>
      <c r="D736"/>
      <c r="E736" t="s">
        <v>496</v>
      </c>
    </row>
    <row r="737" spans="1:5" ht="15" customHeight="1" x14ac:dyDescent="0.2">
      <c r="A737" t="s">
        <v>998</v>
      </c>
      <c r="B737"/>
      <c r="C737"/>
      <c r="D737"/>
      <c r="E737" t="s">
        <v>497</v>
      </c>
    </row>
    <row r="738" spans="1:5" ht="15" customHeight="1" x14ac:dyDescent="0.2">
      <c r="A738" t="s">
        <v>999</v>
      </c>
      <c r="B738"/>
      <c r="C738"/>
      <c r="D738"/>
      <c r="E738" t="s">
        <v>498</v>
      </c>
    </row>
    <row r="739" spans="1:5" ht="15" customHeight="1" x14ac:dyDescent="0.2">
      <c r="A739" t="s">
        <v>1000</v>
      </c>
      <c r="B739"/>
      <c r="C739"/>
      <c r="D739"/>
      <c r="E739" t="s">
        <v>653</v>
      </c>
    </row>
    <row r="740" spans="1:5" ht="15" customHeight="1" x14ac:dyDescent="0.2">
      <c r="A740" t="s">
        <v>1001</v>
      </c>
      <c r="B740"/>
      <c r="C740"/>
      <c r="D740"/>
      <c r="E740" t="s">
        <v>654</v>
      </c>
    </row>
    <row r="741" spans="1:5" ht="15" customHeight="1" x14ac:dyDescent="0.2">
      <c r="A741" t="s">
        <v>1002</v>
      </c>
      <c r="B741"/>
      <c r="C741"/>
      <c r="D741"/>
      <c r="E741" t="s">
        <v>655</v>
      </c>
    </row>
    <row r="742" spans="1:5" ht="15" customHeight="1" x14ac:dyDescent="0.2">
      <c r="A742" t="s">
        <v>1003</v>
      </c>
      <c r="B742"/>
      <c r="C742"/>
      <c r="D742"/>
      <c r="E742" t="s">
        <v>656</v>
      </c>
    </row>
    <row r="743" spans="1:5" ht="15" customHeight="1" x14ac:dyDescent="0.2">
      <c r="A743" t="s">
        <v>1004</v>
      </c>
      <c r="B743"/>
      <c r="C743"/>
      <c r="D743"/>
      <c r="E743" t="s">
        <v>657</v>
      </c>
    </row>
    <row r="744" spans="1:5" ht="15" customHeight="1" x14ac:dyDescent="0.2">
      <c r="A744" t="s">
        <v>2291</v>
      </c>
      <c r="B744"/>
      <c r="C744"/>
      <c r="D744"/>
      <c r="E744" t="s">
        <v>2292</v>
      </c>
    </row>
    <row r="745" spans="1:5" ht="15" customHeight="1" x14ac:dyDescent="0.2">
      <c r="A745" t="s">
        <v>2293</v>
      </c>
      <c r="B745"/>
      <c r="C745"/>
      <c r="D745"/>
      <c r="E745" t="s">
        <v>2294</v>
      </c>
    </row>
    <row r="746" spans="1:5" ht="15" customHeight="1" x14ac:dyDescent="0.2">
      <c r="A746" t="s">
        <v>2295</v>
      </c>
      <c r="B746"/>
      <c r="C746"/>
      <c r="D746"/>
      <c r="E746" t="s">
        <v>2296</v>
      </c>
    </row>
    <row r="747" spans="1:5" ht="15" customHeight="1" x14ac:dyDescent="0.2">
      <c r="A747" t="s">
        <v>1005</v>
      </c>
      <c r="B747"/>
      <c r="C747"/>
      <c r="D747"/>
      <c r="E747" t="s">
        <v>499</v>
      </c>
    </row>
    <row r="748" spans="1:5" ht="15" customHeight="1" x14ac:dyDescent="0.2">
      <c r="A748" t="s">
        <v>1006</v>
      </c>
      <c r="B748"/>
      <c r="C748"/>
      <c r="D748"/>
      <c r="E748" t="s">
        <v>500</v>
      </c>
    </row>
    <row r="749" spans="1:5" ht="15" customHeight="1" x14ac:dyDescent="0.2">
      <c r="A749" t="s">
        <v>1007</v>
      </c>
      <c r="B749"/>
      <c r="C749"/>
      <c r="D749"/>
      <c r="E749" t="s">
        <v>501</v>
      </c>
    </row>
    <row r="750" spans="1:5" ht="15" customHeight="1" x14ac:dyDescent="0.2">
      <c r="A750" t="s">
        <v>1008</v>
      </c>
      <c r="B750"/>
      <c r="C750"/>
      <c r="D750"/>
      <c r="E750" t="s">
        <v>2297</v>
      </c>
    </row>
    <row r="751" spans="1:5" ht="15" customHeight="1" x14ac:dyDescent="0.2">
      <c r="A751" t="s">
        <v>1009</v>
      </c>
      <c r="B751"/>
      <c r="C751"/>
      <c r="D751"/>
      <c r="E751" t="s">
        <v>2298</v>
      </c>
    </row>
    <row r="752" spans="1:5" ht="15" customHeight="1" x14ac:dyDescent="0.2">
      <c r="A752" t="s">
        <v>1010</v>
      </c>
      <c r="B752"/>
      <c r="C752"/>
      <c r="D752"/>
      <c r="E752" t="s">
        <v>502</v>
      </c>
    </row>
    <row r="753" spans="1:5" ht="15" customHeight="1" x14ac:dyDescent="0.2">
      <c r="A753" t="s">
        <v>2299</v>
      </c>
      <c r="B753"/>
      <c r="C753"/>
      <c r="D753"/>
      <c r="E753" t="s">
        <v>2300</v>
      </c>
    </row>
    <row r="754" spans="1:5" ht="15" customHeight="1" x14ac:dyDescent="0.2">
      <c r="A754" t="s">
        <v>2301</v>
      </c>
      <c r="B754"/>
      <c r="C754"/>
      <c r="D754"/>
      <c r="E754" t="s">
        <v>2302</v>
      </c>
    </row>
    <row r="755" spans="1:5" ht="15" customHeight="1" x14ac:dyDescent="0.2">
      <c r="A755" t="s">
        <v>1011</v>
      </c>
      <c r="B755"/>
      <c r="C755"/>
      <c r="D755"/>
      <c r="E755" t="s">
        <v>503</v>
      </c>
    </row>
    <row r="756" spans="1:5" ht="15" customHeight="1" x14ac:dyDescent="0.2">
      <c r="A756" t="s">
        <v>1012</v>
      </c>
      <c r="B756"/>
      <c r="C756"/>
      <c r="D756"/>
      <c r="E756" t="s">
        <v>504</v>
      </c>
    </row>
    <row r="757" spans="1:5" ht="15" customHeight="1" x14ac:dyDescent="0.2">
      <c r="A757" t="s">
        <v>1013</v>
      </c>
      <c r="B757"/>
      <c r="C757"/>
      <c r="D757"/>
      <c r="E757" t="s">
        <v>505</v>
      </c>
    </row>
    <row r="758" spans="1:5" ht="15" customHeight="1" x14ac:dyDescent="0.2">
      <c r="A758" t="s">
        <v>1014</v>
      </c>
      <c r="B758"/>
      <c r="C758"/>
      <c r="D758"/>
      <c r="E758" t="s">
        <v>506</v>
      </c>
    </row>
    <row r="759" spans="1:5" ht="15" customHeight="1" x14ac:dyDescent="0.2">
      <c r="A759" t="s">
        <v>1015</v>
      </c>
      <c r="B759"/>
      <c r="C759"/>
      <c r="D759"/>
      <c r="E759" t="s">
        <v>507</v>
      </c>
    </row>
    <row r="760" spans="1:5" ht="15" customHeight="1" x14ac:dyDescent="0.2">
      <c r="A760" t="s">
        <v>1016</v>
      </c>
      <c r="B760"/>
      <c r="C760"/>
      <c r="D760"/>
      <c r="E760" t="s">
        <v>508</v>
      </c>
    </row>
    <row r="761" spans="1:5" ht="15" customHeight="1" x14ac:dyDescent="0.2">
      <c r="A761" t="s">
        <v>1017</v>
      </c>
      <c r="B761"/>
      <c r="C761"/>
      <c r="D761"/>
      <c r="E761" t="s">
        <v>509</v>
      </c>
    </row>
    <row r="762" spans="1:5" ht="15" customHeight="1" x14ac:dyDescent="0.2">
      <c r="A762" t="s">
        <v>1018</v>
      </c>
      <c r="B762"/>
      <c r="C762"/>
      <c r="D762"/>
      <c r="E762" t="s">
        <v>510</v>
      </c>
    </row>
    <row r="763" spans="1:5" ht="15" customHeight="1" x14ac:dyDescent="0.2">
      <c r="A763" t="s">
        <v>1019</v>
      </c>
      <c r="B763"/>
      <c r="C763"/>
      <c r="D763"/>
      <c r="E763" t="s">
        <v>511</v>
      </c>
    </row>
    <row r="764" spans="1:5" ht="15" customHeight="1" x14ac:dyDescent="0.2">
      <c r="A764" t="s">
        <v>1020</v>
      </c>
      <c r="B764"/>
      <c r="C764"/>
      <c r="D764"/>
      <c r="E764" t="s">
        <v>512</v>
      </c>
    </row>
    <row r="765" spans="1:5" ht="15" customHeight="1" x14ac:dyDescent="0.2">
      <c r="A765" t="s">
        <v>1021</v>
      </c>
      <c r="B765"/>
      <c r="C765"/>
      <c r="D765"/>
      <c r="E765" t="s">
        <v>513</v>
      </c>
    </row>
    <row r="766" spans="1:5" ht="15" customHeight="1" x14ac:dyDescent="0.2">
      <c r="A766" t="s">
        <v>1022</v>
      </c>
      <c r="B766"/>
      <c r="C766"/>
      <c r="D766"/>
      <c r="E766" t="s">
        <v>514</v>
      </c>
    </row>
    <row r="767" spans="1:5" ht="15" customHeight="1" x14ac:dyDescent="0.2">
      <c r="A767" t="s">
        <v>1023</v>
      </c>
      <c r="B767"/>
      <c r="C767"/>
      <c r="D767"/>
      <c r="E767" t="s">
        <v>515</v>
      </c>
    </row>
    <row r="768" spans="1:5" ht="15" customHeight="1" x14ac:dyDescent="0.2">
      <c r="A768" t="s">
        <v>1024</v>
      </c>
      <c r="B768"/>
      <c r="C768"/>
      <c r="D768"/>
      <c r="E768" t="s">
        <v>516</v>
      </c>
    </row>
    <row r="769" spans="1:496" ht="15" customHeight="1" x14ac:dyDescent="0.2">
      <c r="A769" t="s">
        <v>1025</v>
      </c>
      <c r="B769"/>
      <c r="C769"/>
      <c r="D769"/>
      <c r="E769" t="s">
        <v>517</v>
      </c>
    </row>
    <row r="770" spans="1:496" s="183" customFormat="1" ht="15" customHeight="1" x14ac:dyDescent="0.2">
      <c r="A770" t="s">
        <v>1026</v>
      </c>
      <c r="B770"/>
      <c r="C770"/>
      <c r="D770"/>
      <c r="E770" t="s">
        <v>518</v>
      </c>
      <c r="F770" s="181"/>
      <c r="G770" s="181"/>
      <c r="H770" s="181"/>
      <c r="I770" s="181"/>
      <c r="J770" s="181"/>
      <c r="K770" s="181"/>
      <c r="L770" s="181"/>
      <c r="M770" s="181"/>
      <c r="N770" s="181"/>
      <c r="O770" s="181"/>
      <c r="P770" s="181"/>
      <c r="Q770" s="181"/>
      <c r="R770" s="181"/>
      <c r="S770" s="181"/>
      <c r="T770" s="181"/>
      <c r="U770" s="181"/>
      <c r="V770" s="181"/>
      <c r="W770" s="181"/>
      <c r="X770" s="181"/>
      <c r="Y770" s="181"/>
      <c r="Z770" s="181"/>
      <c r="AA770" s="181"/>
      <c r="AB770" s="181"/>
      <c r="AC770" s="181"/>
      <c r="AD770" s="181"/>
      <c r="AE770" s="181"/>
      <c r="AF770" s="181"/>
      <c r="AG770" s="181"/>
      <c r="AH770" s="181"/>
      <c r="AI770" s="181"/>
      <c r="AJ770" s="181"/>
      <c r="AK770" s="181"/>
      <c r="AL770" s="181"/>
      <c r="AM770" s="181"/>
      <c r="AN770" s="181"/>
      <c r="AO770" s="181"/>
      <c r="AP770" s="181"/>
      <c r="AQ770" s="181"/>
      <c r="AR770" s="181"/>
      <c r="AS770" s="181"/>
      <c r="AT770" s="181"/>
      <c r="AU770" s="181"/>
      <c r="AV770" s="181"/>
      <c r="AW770" s="181"/>
      <c r="AX770" s="181"/>
      <c r="AY770" s="181"/>
      <c r="AZ770" s="181"/>
      <c r="BA770" s="181"/>
      <c r="BB770" s="181"/>
      <c r="BC770" s="181"/>
      <c r="BD770" s="181"/>
      <c r="BE770" s="181"/>
      <c r="BF770" s="181"/>
      <c r="BG770" s="181"/>
      <c r="BH770" s="181"/>
      <c r="BI770" s="181"/>
      <c r="BJ770" s="181"/>
      <c r="BK770" s="181"/>
      <c r="BL770" s="181"/>
      <c r="BM770" s="181"/>
      <c r="BN770" s="181"/>
      <c r="BO770" s="181"/>
      <c r="BP770" s="181"/>
      <c r="BQ770" s="181"/>
      <c r="BR770" s="181"/>
      <c r="BS770" s="181"/>
      <c r="BT770" s="181"/>
      <c r="BU770" s="181"/>
      <c r="BV770" s="181"/>
      <c r="BW770" s="181"/>
      <c r="BX770" s="181"/>
      <c r="BY770" s="181"/>
      <c r="BZ770" s="181"/>
      <c r="CA770" s="181"/>
      <c r="CB770" s="181"/>
      <c r="CC770" s="181"/>
      <c r="CD770" s="181"/>
      <c r="CE770" s="181"/>
      <c r="CF770" s="181"/>
      <c r="CG770" s="181"/>
      <c r="CH770" s="181"/>
      <c r="CI770" s="181"/>
      <c r="CJ770" s="181"/>
      <c r="CK770" s="181"/>
      <c r="CL770" s="181"/>
      <c r="CM770" s="181"/>
      <c r="CN770" s="181"/>
      <c r="CO770" s="181"/>
      <c r="CP770" s="181"/>
      <c r="CQ770" s="181"/>
      <c r="CR770" s="181"/>
      <c r="CS770" s="181"/>
      <c r="CT770" s="181"/>
      <c r="CU770" s="181"/>
      <c r="CV770" s="181"/>
      <c r="CW770" s="181"/>
      <c r="CX770" s="181"/>
      <c r="CY770" s="181"/>
      <c r="CZ770" s="181"/>
      <c r="DA770" s="181"/>
      <c r="DB770" s="181"/>
      <c r="DC770" s="181"/>
      <c r="DD770" s="181"/>
      <c r="DE770" s="181"/>
      <c r="DF770" s="181"/>
      <c r="DG770" s="181"/>
      <c r="DH770" s="181"/>
      <c r="DI770" s="181"/>
      <c r="DJ770" s="181"/>
      <c r="DK770" s="181"/>
      <c r="DL770" s="181"/>
      <c r="DM770" s="181"/>
      <c r="DN770" s="181"/>
      <c r="DO770" s="181"/>
      <c r="DP770" s="181"/>
      <c r="DQ770" s="181"/>
      <c r="DR770" s="181"/>
      <c r="DS770" s="181"/>
      <c r="DT770" s="181"/>
      <c r="DU770" s="181"/>
      <c r="DV770" s="181"/>
      <c r="DW770" s="181"/>
      <c r="DX770" s="181"/>
      <c r="DY770" s="181"/>
      <c r="DZ770" s="181"/>
      <c r="EA770" s="181"/>
      <c r="EB770" s="181"/>
      <c r="EC770" s="181"/>
      <c r="ED770" s="181"/>
      <c r="EE770" s="181"/>
      <c r="EF770" s="181"/>
      <c r="EG770" s="181"/>
      <c r="EH770" s="181"/>
      <c r="EI770" s="181"/>
      <c r="EJ770" s="181"/>
      <c r="EK770" s="181"/>
      <c r="EL770" s="181"/>
      <c r="EM770" s="181"/>
      <c r="EN770" s="181"/>
      <c r="EO770" s="181"/>
      <c r="EP770" s="181"/>
      <c r="EQ770" s="181"/>
      <c r="ER770" s="181"/>
      <c r="ES770" s="181"/>
      <c r="ET770" s="181"/>
      <c r="EU770" s="181"/>
      <c r="EV770" s="181"/>
      <c r="EW770" s="181"/>
      <c r="EX770" s="181"/>
      <c r="EY770" s="181"/>
      <c r="EZ770" s="181"/>
      <c r="FA770" s="181"/>
      <c r="FB770" s="181"/>
      <c r="FC770" s="181"/>
      <c r="FD770" s="181"/>
      <c r="FE770" s="181"/>
      <c r="FF770" s="181"/>
      <c r="FG770" s="181"/>
      <c r="FH770" s="181"/>
      <c r="FI770" s="181"/>
      <c r="FJ770" s="181"/>
      <c r="FK770" s="181"/>
      <c r="FL770" s="181"/>
      <c r="FM770" s="181"/>
      <c r="FN770" s="181"/>
      <c r="FO770" s="181"/>
      <c r="FP770" s="181"/>
      <c r="FQ770" s="181"/>
      <c r="FR770" s="181"/>
      <c r="FS770" s="181"/>
      <c r="FT770" s="181"/>
      <c r="FU770" s="181"/>
      <c r="FV770" s="181"/>
      <c r="FW770" s="181"/>
      <c r="FX770" s="181"/>
      <c r="FY770" s="181"/>
      <c r="FZ770" s="181"/>
      <c r="GA770" s="181"/>
      <c r="GB770" s="181"/>
      <c r="GC770" s="181"/>
      <c r="GD770" s="181"/>
      <c r="GE770" s="181"/>
      <c r="GF770" s="181"/>
      <c r="GG770" s="181"/>
      <c r="GH770" s="181"/>
      <c r="GI770" s="181"/>
      <c r="GJ770" s="181"/>
      <c r="GK770" s="181"/>
      <c r="GL770" s="181"/>
      <c r="GM770" s="181"/>
      <c r="GN770" s="181"/>
      <c r="GO770" s="181"/>
      <c r="GP770" s="181"/>
      <c r="GQ770" s="181"/>
      <c r="GR770" s="181"/>
      <c r="GS770" s="181"/>
      <c r="GT770" s="181"/>
      <c r="GU770" s="181"/>
      <c r="GV770" s="181"/>
      <c r="GW770" s="181"/>
      <c r="GX770" s="181"/>
      <c r="GY770" s="181"/>
      <c r="GZ770" s="181"/>
      <c r="HA770" s="181"/>
      <c r="HB770" s="181"/>
      <c r="HC770" s="181"/>
      <c r="HD770" s="181"/>
      <c r="HE770" s="181"/>
      <c r="HF770" s="181"/>
      <c r="HG770" s="181"/>
      <c r="HH770" s="181"/>
      <c r="HI770" s="181"/>
      <c r="HJ770" s="181"/>
      <c r="HK770" s="181"/>
      <c r="HL770" s="181"/>
      <c r="HM770" s="181"/>
      <c r="HN770" s="181"/>
      <c r="HO770" s="181"/>
      <c r="HP770" s="181"/>
      <c r="HQ770" s="181"/>
      <c r="HR770" s="181"/>
      <c r="HS770" s="181"/>
      <c r="HT770" s="181"/>
      <c r="HU770" s="181"/>
      <c r="HV770" s="181"/>
      <c r="HW770" s="181"/>
      <c r="HX770" s="181"/>
      <c r="HY770" s="181"/>
      <c r="HZ770" s="181"/>
      <c r="IA770" s="181"/>
      <c r="IB770" s="181"/>
      <c r="IC770" s="181"/>
      <c r="ID770" s="181"/>
      <c r="IE770" s="181"/>
      <c r="IF770" s="181"/>
      <c r="IG770" s="181"/>
      <c r="IH770" s="181"/>
      <c r="II770" s="181"/>
      <c r="IJ770" s="181"/>
      <c r="IK770" s="181"/>
      <c r="IL770" s="181"/>
      <c r="IM770" s="181"/>
      <c r="IN770" s="181"/>
      <c r="IO770" s="181"/>
      <c r="IP770" s="181"/>
      <c r="IQ770" s="181"/>
      <c r="IR770" s="181"/>
      <c r="IS770" s="181"/>
      <c r="IT770" s="181"/>
      <c r="IU770" s="181"/>
      <c r="IV770" s="181"/>
      <c r="IW770" s="181"/>
      <c r="IX770" s="181"/>
      <c r="IY770" s="181"/>
      <c r="IZ770" s="181"/>
      <c r="JA770" s="181"/>
      <c r="JB770" s="181"/>
      <c r="JC770" s="181"/>
      <c r="JD770" s="181"/>
      <c r="JE770" s="181"/>
      <c r="JF770" s="181"/>
      <c r="JG770" s="181"/>
      <c r="JH770" s="181"/>
      <c r="JI770" s="181"/>
      <c r="JJ770" s="181"/>
      <c r="JK770" s="181"/>
      <c r="JL770" s="181"/>
      <c r="JM770" s="181"/>
      <c r="JN770" s="181"/>
      <c r="JO770" s="181"/>
      <c r="JP770" s="181"/>
      <c r="JQ770" s="181"/>
      <c r="JR770" s="181"/>
      <c r="JS770" s="181"/>
      <c r="JT770" s="181"/>
      <c r="JU770" s="181"/>
      <c r="JV770" s="181"/>
      <c r="JW770" s="181"/>
      <c r="JX770" s="181"/>
      <c r="JY770" s="181"/>
      <c r="JZ770" s="181"/>
      <c r="KA770" s="181"/>
      <c r="KB770" s="181"/>
      <c r="KC770" s="181"/>
      <c r="KD770" s="181"/>
      <c r="KE770" s="181"/>
      <c r="KF770" s="181"/>
      <c r="KG770" s="181"/>
      <c r="KH770" s="181"/>
      <c r="KI770" s="181"/>
      <c r="KJ770" s="181"/>
      <c r="KK770" s="181"/>
      <c r="KL770" s="181"/>
      <c r="KM770" s="181"/>
      <c r="KN770" s="181"/>
      <c r="KO770" s="181"/>
      <c r="KP770" s="181"/>
      <c r="KQ770" s="181"/>
      <c r="KR770" s="181"/>
      <c r="KS770" s="181"/>
      <c r="KT770" s="181"/>
      <c r="KU770" s="181"/>
      <c r="KV770" s="181"/>
      <c r="KW770" s="181"/>
      <c r="KX770" s="181"/>
      <c r="KY770" s="181"/>
      <c r="KZ770" s="181"/>
      <c r="LA770" s="181"/>
      <c r="LB770" s="181"/>
      <c r="LC770" s="181"/>
      <c r="LD770" s="181"/>
      <c r="LE770" s="181"/>
      <c r="LF770" s="181"/>
      <c r="LG770" s="181"/>
      <c r="LH770" s="181"/>
      <c r="LI770" s="181"/>
      <c r="LJ770" s="181"/>
      <c r="LK770" s="181"/>
      <c r="LL770" s="181"/>
      <c r="LM770" s="181"/>
      <c r="LN770" s="181"/>
      <c r="LO770" s="181"/>
      <c r="LP770" s="181"/>
      <c r="LQ770" s="181"/>
      <c r="LR770" s="181"/>
      <c r="LS770" s="181"/>
      <c r="LT770" s="181"/>
      <c r="LU770" s="181"/>
      <c r="LV770" s="181"/>
      <c r="LW770" s="181"/>
      <c r="LX770" s="181"/>
      <c r="LY770" s="181"/>
      <c r="LZ770" s="181"/>
      <c r="MA770" s="181"/>
      <c r="MB770" s="181"/>
      <c r="MC770" s="181"/>
      <c r="MD770" s="181"/>
      <c r="ME770" s="181"/>
      <c r="MF770" s="181"/>
      <c r="MG770" s="181"/>
      <c r="MH770" s="181"/>
      <c r="MI770" s="181"/>
      <c r="MJ770" s="181"/>
      <c r="MK770" s="181"/>
      <c r="ML770" s="181"/>
      <c r="MM770" s="181"/>
      <c r="MN770" s="181"/>
      <c r="MO770" s="181"/>
      <c r="MP770" s="181"/>
      <c r="MQ770" s="181"/>
      <c r="MR770" s="181"/>
      <c r="MS770" s="181"/>
      <c r="MT770" s="181"/>
      <c r="MU770" s="181"/>
      <c r="MV770" s="181"/>
      <c r="MW770" s="181"/>
      <c r="MX770" s="181"/>
      <c r="MY770" s="181"/>
      <c r="MZ770" s="181"/>
      <c r="NA770" s="181"/>
      <c r="NB770" s="181"/>
      <c r="NC770" s="181"/>
      <c r="ND770" s="181"/>
      <c r="NE770" s="181"/>
      <c r="NF770" s="181"/>
      <c r="NG770" s="181"/>
      <c r="NH770" s="181"/>
      <c r="NI770" s="181"/>
      <c r="NJ770" s="181"/>
      <c r="NK770" s="181"/>
      <c r="NL770" s="181"/>
      <c r="NM770" s="181"/>
      <c r="NN770" s="181"/>
      <c r="NO770" s="181"/>
      <c r="NP770" s="181"/>
      <c r="NQ770" s="181"/>
      <c r="NR770" s="181"/>
      <c r="NS770" s="181"/>
      <c r="NT770" s="181"/>
      <c r="NU770" s="181"/>
      <c r="NV770" s="181"/>
      <c r="NW770" s="181"/>
      <c r="NX770" s="181"/>
      <c r="NY770" s="181"/>
      <c r="NZ770" s="181"/>
      <c r="OA770" s="181"/>
      <c r="OB770" s="181"/>
      <c r="OC770" s="181"/>
      <c r="OD770" s="181"/>
      <c r="OE770" s="181"/>
      <c r="OF770" s="181"/>
      <c r="OG770" s="181"/>
      <c r="OH770" s="181"/>
      <c r="OI770" s="181"/>
      <c r="OJ770" s="181"/>
      <c r="OK770" s="181"/>
      <c r="OL770" s="181"/>
      <c r="OM770" s="181"/>
      <c r="ON770" s="181"/>
      <c r="OO770" s="181"/>
      <c r="OP770" s="181"/>
      <c r="OQ770" s="181"/>
      <c r="OR770" s="181"/>
      <c r="OS770" s="181"/>
      <c r="OT770" s="181"/>
      <c r="OU770" s="181"/>
      <c r="OV770" s="181"/>
      <c r="OW770" s="181"/>
      <c r="OX770" s="181"/>
      <c r="OY770" s="181"/>
      <c r="OZ770" s="181"/>
      <c r="PA770" s="181"/>
      <c r="PB770" s="181"/>
      <c r="PC770" s="181"/>
      <c r="PD770" s="181"/>
      <c r="PE770" s="181"/>
      <c r="PF770" s="181"/>
      <c r="PG770" s="181"/>
      <c r="PH770" s="181"/>
      <c r="PI770" s="181"/>
      <c r="PJ770" s="181"/>
      <c r="PK770" s="181"/>
      <c r="PL770" s="181"/>
      <c r="PM770" s="181"/>
      <c r="PN770" s="181"/>
      <c r="PO770" s="181"/>
      <c r="PP770" s="181"/>
      <c r="PQ770" s="181"/>
      <c r="PR770" s="181"/>
      <c r="PS770" s="181"/>
      <c r="PT770" s="181"/>
      <c r="PU770" s="181"/>
      <c r="PV770" s="181"/>
      <c r="PW770" s="181"/>
      <c r="PX770" s="181"/>
      <c r="PY770" s="181"/>
      <c r="PZ770" s="181"/>
      <c r="QA770" s="181"/>
      <c r="QB770" s="181"/>
      <c r="QC770" s="181"/>
      <c r="QD770" s="181"/>
      <c r="QE770" s="181"/>
      <c r="QF770" s="181"/>
      <c r="QG770" s="181"/>
      <c r="QH770" s="181"/>
      <c r="QI770" s="181"/>
      <c r="QJ770" s="181"/>
      <c r="QK770" s="181"/>
      <c r="QL770" s="181"/>
      <c r="QM770" s="181"/>
      <c r="QN770" s="181"/>
      <c r="QO770" s="181"/>
      <c r="QP770" s="181"/>
      <c r="QQ770" s="181"/>
      <c r="QR770" s="181"/>
      <c r="QS770" s="181"/>
      <c r="QT770" s="181"/>
      <c r="QU770" s="181"/>
      <c r="QV770" s="181"/>
      <c r="QW770" s="181"/>
      <c r="QX770" s="181"/>
      <c r="QY770" s="181"/>
      <c r="QZ770" s="181"/>
      <c r="RA770" s="181"/>
      <c r="RB770" s="181"/>
      <c r="RC770" s="181"/>
      <c r="RD770" s="181"/>
      <c r="RE770" s="181"/>
      <c r="RF770" s="181"/>
      <c r="RG770" s="181"/>
      <c r="RH770" s="181"/>
      <c r="RI770" s="181"/>
      <c r="RJ770" s="181"/>
      <c r="RK770" s="181"/>
      <c r="RL770" s="181"/>
      <c r="RM770" s="181"/>
      <c r="RN770" s="181"/>
      <c r="RO770" s="181"/>
      <c r="RP770" s="181"/>
      <c r="RQ770" s="181"/>
      <c r="RR770" s="181"/>
      <c r="RS770" s="181"/>
      <c r="RT770" s="181"/>
      <c r="RU770" s="181"/>
      <c r="RV770" s="181"/>
      <c r="RW770" s="181"/>
      <c r="RX770" s="181"/>
      <c r="RY770" s="181"/>
      <c r="RZ770" s="181"/>
      <c r="SA770" s="181"/>
      <c r="SB770" s="181"/>
    </row>
    <row r="771" spans="1:496" ht="15" customHeight="1" x14ac:dyDescent="0.2">
      <c r="A771" t="s">
        <v>1027</v>
      </c>
      <c r="B771"/>
      <c r="C771"/>
      <c r="D771"/>
      <c r="E771" t="s">
        <v>519</v>
      </c>
    </row>
    <row r="772" spans="1:496" ht="15" customHeight="1" x14ac:dyDescent="0.2">
      <c r="A772" t="s">
        <v>1028</v>
      </c>
      <c r="B772"/>
      <c r="C772"/>
      <c r="D772"/>
      <c r="E772" t="s">
        <v>520</v>
      </c>
    </row>
    <row r="773" spans="1:496" ht="15" customHeight="1" x14ac:dyDescent="0.2">
      <c r="A773" t="s">
        <v>1029</v>
      </c>
      <c r="B773"/>
      <c r="C773"/>
      <c r="D773"/>
      <c r="E773" t="s">
        <v>521</v>
      </c>
    </row>
    <row r="774" spans="1:496" ht="15" customHeight="1" x14ac:dyDescent="0.2">
      <c r="A774" t="s">
        <v>2303</v>
      </c>
      <c r="B774"/>
      <c r="C774"/>
      <c r="D774"/>
      <c r="E774" t="s">
        <v>2304</v>
      </c>
    </row>
    <row r="775" spans="1:496" ht="15" customHeight="1" x14ac:dyDescent="0.2">
      <c r="A775" t="s">
        <v>1030</v>
      </c>
      <c r="B775"/>
      <c r="C775"/>
      <c r="D775"/>
      <c r="E775" t="s">
        <v>522</v>
      </c>
    </row>
    <row r="776" spans="1:496" s="183" customFormat="1" ht="15" customHeight="1" x14ac:dyDescent="0.2">
      <c r="A776" t="s">
        <v>1031</v>
      </c>
      <c r="B776"/>
      <c r="C776"/>
      <c r="D776"/>
      <c r="E776" t="s">
        <v>523</v>
      </c>
      <c r="F776" s="181"/>
      <c r="G776" s="181"/>
      <c r="H776" s="181"/>
      <c r="I776" s="181"/>
      <c r="J776" s="181"/>
      <c r="K776" s="181"/>
      <c r="L776" s="181"/>
      <c r="M776" s="181"/>
      <c r="N776" s="181"/>
      <c r="O776" s="181"/>
      <c r="P776" s="181"/>
      <c r="Q776" s="181"/>
      <c r="R776" s="181"/>
      <c r="S776" s="181"/>
      <c r="T776" s="181"/>
      <c r="U776" s="181"/>
      <c r="V776" s="181"/>
      <c r="W776" s="181"/>
      <c r="X776" s="181"/>
      <c r="Y776" s="181"/>
      <c r="Z776" s="181"/>
      <c r="AA776" s="181"/>
      <c r="AB776" s="181"/>
      <c r="AC776" s="181"/>
      <c r="AD776" s="181"/>
      <c r="AE776" s="181"/>
      <c r="AF776" s="181"/>
      <c r="AG776" s="181"/>
      <c r="AH776" s="181"/>
      <c r="AI776" s="181"/>
      <c r="AJ776" s="181"/>
      <c r="AK776" s="181"/>
      <c r="AL776" s="181"/>
      <c r="AM776" s="181"/>
      <c r="AN776" s="181"/>
      <c r="AO776" s="181"/>
      <c r="AP776" s="181"/>
      <c r="AQ776" s="181"/>
      <c r="AR776" s="181"/>
      <c r="AS776" s="181"/>
      <c r="AT776" s="181"/>
      <c r="AU776" s="181"/>
      <c r="AV776" s="181"/>
      <c r="AW776" s="181"/>
      <c r="AX776" s="181"/>
      <c r="AY776" s="181"/>
      <c r="AZ776" s="181"/>
      <c r="BA776" s="181"/>
      <c r="BB776" s="181"/>
      <c r="BC776" s="181"/>
      <c r="BD776" s="181"/>
      <c r="BE776" s="181"/>
      <c r="BF776" s="181"/>
      <c r="BG776" s="181"/>
      <c r="BH776" s="181"/>
      <c r="BI776" s="181"/>
      <c r="BJ776" s="181"/>
      <c r="BK776" s="181"/>
      <c r="BL776" s="181"/>
      <c r="BM776" s="181"/>
      <c r="BN776" s="181"/>
      <c r="BO776" s="181"/>
      <c r="BP776" s="181"/>
      <c r="BQ776" s="181"/>
      <c r="BR776" s="181"/>
      <c r="BS776" s="181"/>
      <c r="BT776" s="181"/>
      <c r="BU776" s="181"/>
      <c r="BV776" s="181"/>
      <c r="BW776" s="181"/>
      <c r="BX776" s="181"/>
      <c r="BY776" s="181"/>
      <c r="BZ776" s="181"/>
      <c r="CA776" s="181"/>
      <c r="CB776" s="181"/>
      <c r="CC776" s="181"/>
      <c r="CD776" s="181"/>
      <c r="CE776" s="181"/>
      <c r="CF776" s="181"/>
      <c r="CG776" s="181"/>
      <c r="CH776" s="181"/>
      <c r="CI776" s="181"/>
      <c r="CJ776" s="181"/>
      <c r="CK776" s="181"/>
      <c r="CL776" s="181"/>
      <c r="CM776" s="181"/>
      <c r="CN776" s="181"/>
      <c r="CO776" s="181"/>
      <c r="CP776" s="181"/>
      <c r="CQ776" s="181"/>
      <c r="CR776" s="181"/>
      <c r="CS776" s="181"/>
      <c r="CT776" s="181"/>
      <c r="CU776" s="181"/>
      <c r="CV776" s="181"/>
      <c r="CW776" s="181"/>
      <c r="CX776" s="181"/>
      <c r="CY776" s="181"/>
      <c r="CZ776" s="181"/>
      <c r="DA776" s="181"/>
      <c r="DB776" s="181"/>
      <c r="DC776" s="181"/>
      <c r="DD776" s="181"/>
      <c r="DE776" s="181"/>
      <c r="DF776" s="181"/>
      <c r="DG776" s="181"/>
      <c r="DH776" s="181"/>
      <c r="DI776" s="181"/>
      <c r="DJ776" s="181"/>
      <c r="DK776" s="181"/>
      <c r="DL776" s="181"/>
      <c r="DM776" s="181"/>
      <c r="DN776" s="181"/>
      <c r="DO776" s="181"/>
      <c r="DP776" s="181"/>
      <c r="DQ776" s="181"/>
      <c r="DR776" s="181"/>
      <c r="DS776" s="181"/>
      <c r="DT776" s="181"/>
      <c r="DU776" s="181"/>
      <c r="DV776" s="181"/>
      <c r="DW776" s="181"/>
      <c r="DX776" s="181"/>
      <c r="DY776" s="181"/>
      <c r="DZ776" s="181"/>
      <c r="EA776" s="181"/>
      <c r="EB776" s="181"/>
      <c r="EC776" s="181"/>
      <c r="ED776" s="181"/>
      <c r="EE776" s="181"/>
      <c r="EF776" s="181"/>
      <c r="EG776" s="181"/>
      <c r="EH776" s="181"/>
      <c r="EI776" s="181"/>
      <c r="EJ776" s="181"/>
      <c r="EK776" s="181"/>
      <c r="EL776" s="181"/>
      <c r="EM776" s="181"/>
      <c r="EN776" s="181"/>
      <c r="EO776" s="181"/>
      <c r="EP776" s="181"/>
      <c r="EQ776" s="181"/>
      <c r="ER776" s="181"/>
      <c r="ES776" s="181"/>
      <c r="ET776" s="181"/>
      <c r="EU776" s="181"/>
      <c r="EV776" s="181"/>
      <c r="EW776" s="181"/>
      <c r="EX776" s="181"/>
      <c r="EY776" s="181"/>
      <c r="EZ776" s="181"/>
      <c r="FA776" s="181"/>
      <c r="FB776" s="181"/>
      <c r="FC776" s="181"/>
      <c r="FD776" s="181"/>
      <c r="FE776" s="181"/>
      <c r="FF776" s="181"/>
      <c r="FG776" s="181"/>
      <c r="FH776" s="181"/>
      <c r="FI776" s="181"/>
      <c r="FJ776" s="181"/>
      <c r="FK776" s="181"/>
      <c r="FL776" s="181"/>
      <c r="FM776" s="181"/>
      <c r="FN776" s="181"/>
      <c r="FO776" s="181"/>
      <c r="FP776" s="181"/>
      <c r="FQ776" s="181"/>
      <c r="FR776" s="181"/>
      <c r="FS776" s="181"/>
      <c r="FT776" s="181"/>
      <c r="FU776" s="181"/>
      <c r="FV776" s="181"/>
      <c r="FW776" s="181"/>
      <c r="FX776" s="181"/>
      <c r="FY776" s="181"/>
      <c r="FZ776" s="181"/>
      <c r="GA776" s="181"/>
      <c r="GB776" s="181"/>
      <c r="GC776" s="181"/>
      <c r="GD776" s="181"/>
      <c r="GE776" s="181"/>
      <c r="GF776" s="181"/>
      <c r="GG776" s="181"/>
      <c r="GH776" s="181"/>
      <c r="GI776" s="181"/>
      <c r="GJ776" s="181"/>
      <c r="GK776" s="181"/>
      <c r="GL776" s="181"/>
      <c r="GM776" s="181"/>
      <c r="GN776" s="181"/>
      <c r="GO776" s="181"/>
      <c r="GP776" s="181"/>
      <c r="GQ776" s="181"/>
      <c r="GR776" s="181"/>
      <c r="GS776" s="181"/>
      <c r="GT776" s="181"/>
      <c r="GU776" s="181"/>
      <c r="GV776" s="181"/>
      <c r="GW776" s="181"/>
      <c r="GX776" s="181"/>
      <c r="GY776" s="181"/>
      <c r="GZ776" s="181"/>
      <c r="HA776" s="181"/>
      <c r="HB776" s="181"/>
      <c r="HC776" s="181"/>
      <c r="HD776" s="181"/>
      <c r="HE776" s="181"/>
      <c r="HF776" s="181"/>
      <c r="HG776" s="181"/>
      <c r="HH776" s="181"/>
      <c r="HI776" s="181"/>
      <c r="HJ776" s="181"/>
      <c r="HK776" s="181"/>
      <c r="HL776" s="181"/>
      <c r="HM776" s="181"/>
      <c r="HN776" s="181"/>
      <c r="HO776" s="181"/>
      <c r="HP776" s="181"/>
      <c r="HQ776" s="181"/>
      <c r="HR776" s="181"/>
      <c r="HS776" s="181"/>
      <c r="HT776" s="181"/>
      <c r="HU776" s="181"/>
      <c r="HV776" s="181"/>
      <c r="HW776" s="181"/>
      <c r="HX776" s="181"/>
      <c r="HY776" s="181"/>
      <c r="HZ776" s="181"/>
      <c r="IA776" s="181"/>
      <c r="IB776" s="181"/>
      <c r="IC776" s="181"/>
      <c r="ID776" s="181"/>
      <c r="IE776" s="181"/>
      <c r="IF776" s="181"/>
      <c r="IG776" s="181"/>
      <c r="IH776" s="181"/>
      <c r="II776" s="181"/>
      <c r="IJ776" s="181"/>
      <c r="IK776" s="181"/>
      <c r="IL776" s="181"/>
      <c r="IM776" s="181"/>
      <c r="IN776" s="181"/>
      <c r="IO776" s="181"/>
      <c r="IP776" s="181"/>
      <c r="IQ776" s="181"/>
      <c r="IR776" s="181"/>
      <c r="IS776" s="181"/>
      <c r="IT776" s="181"/>
      <c r="IU776" s="181"/>
      <c r="IV776" s="181"/>
      <c r="IW776" s="181"/>
      <c r="IX776" s="181"/>
      <c r="IY776" s="181"/>
      <c r="IZ776" s="181"/>
      <c r="JA776" s="181"/>
      <c r="JB776" s="181"/>
      <c r="JC776" s="181"/>
      <c r="JD776" s="181"/>
      <c r="JE776" s="181"/>
      <c r="JF776" s="181"/>
      <c r="JG776" s="181"/>
      <c r="JH776" s="181"/>
      <c r="JI776" s="181"/>
      <c r="JJ776" s="181"/>
      <c r="JK776" s="181"/>
      <c r="JL776" s="181"/>
      <c r="JM776" s="181"/>
      <c r="JN776" s="181"/>
      <c r="JO776" s="181"/>
      <c r="JP776" s="181"/>
      <c r="JQ776" s="181"/>
      <c r="JR776" s="181"/>
      <c r="JS776" s="181"/>
      <c r="JT776" s="181"/>
      <c r="JU776" s="181"/>
      <c r="JV776" s="181"/>
      <c r="JW776" s="181"/>
      <c r="JX776" s="181"/>
      <c r="JY776" s="181"/>
      <c r="JZ776" s="181"/>
      <c r="KA776" s="181"/>
      <c r="KB776" s="181"/>
      <c r="KC776" s="181"/>
      <c r="KD776" s="181"/>
      <c r="KE776" s="181"/>
      <c r="KF776" s="181"/>
      <c r="KG776" s="181"/>
      <c r="KH776" s="181"/>
      <c r="KI776" s="181"/>
      <c r="KJ776" s="181"/>
      <c r="KK776" s="181"/>
      <c r="KL776" s="181"/>
      <c r="KM776" s="181"/>
      <c r="KN776" s="181"/>
      <c r="KO776" s="181"/>
      <c r="KP776" s="181"/>
      <c r="KQ776" s="181"/>
      <c r="KR776" s="181"/>
      <c r="KS776" s="181"/>
      <c r="KT776" s="181"/>
      <c r="KU776" s="181"/>
      <c r="KV776" s="181"/>
      <c r="KW776" s="181"/>
      <c r="KX776" s="181"/>
      <c r="KY776" s="181"/>
      <c r="KZ776" s="181"/>
      <c r="LA776" s="181"/>
      <c r="LB776" s="181"/>
      <c r="LC776" s="181"/>
      <c r="LD776" s="181"/>
      <c r="LE776" s="181"/>
      <c r="LF776" s="181"/>
      <c r="LG776" s="181"/>
      <c r="LH776" s="181"/>
      <c r="LI776" s="181"/>
      <c r="LJ776" s="181"/>
      <c r="LK776" s="181"/>
      <c r="LL776" s="181"/>
      <c r="LM776" s="181"/>
      <c r="LN776" s="181"/>
      <c r="LO776" s="181"/>
      <c r="LP776" s="181"/>
      <c r="LQ776" s="181"/>
      <c r="LR776" s="181"/>
      <c r="LS776" s="181"/>
      <c r="LT776" s="181"/>
      <c r="LU776" s="181"/>
      <c r="LV776" s="181"/>
      <c r="LW776" s="181"/>
      <c r="LX776" s="181"/>
      <c r="LY776" s="181"/>
      <c r="LZ776" s="181"/>
      <c r="MA776" s="181"/>
      <c r="MB776" s="181"/>
      <c r="MC776" s="181"/>
      <c r="MD776" s="181"/>
      <c r="ME776" s="181"/>
      <c r="MF776" s="181"/>
      <c r="MG776" s="181"/>
      <c r="MH776" s="181"/>
      <c r="MI776" s="181"/>
      <c r="MJ776" s="181"/>
      <c r="MK776" s="181"/>
      <c r="ML776" s="181"/>
      <c r="MM776" s="181"/>
      <c r="MN776" s="181"/>
      <c r="MO776" s="181"/>
      <c r="MP776" s="181"/>
      <c r="MQ776" s="181"/>
      <c r="MR776" s="181"/>
      <c r="MS776" s="181"/>
      <c r="MT776" s="181"/>
      <c r="MU776" s="181"/>
      <c r="MV776" s="181"/>
      <c r="MW776" s="181"/>
      <c r="MX776" s="181"/>
      <c r="MY776" s="181"/>
      <c r="MZ776" s="181"/>
      <c r="NA776" s="181"/>
      <c r="NB776" s="181"/>
      <c r="NC776" s="181"/>
      <c r="ND776" s="181"/>
      <c r="NE776" s="181"/>
      <c r="NF776" s="181"/>
      <c r="NG776" s="181"/>
      <c r="NH776" s="181"/>
      <c r="NI776" s="181"/>
      <c r="NJ776" s="181"/>
      <c r="NK776" s="181"/>
      <c r="NL776" s="181"/>
      <c r="NM776" s="181"/>
      <c r="NN776" s="181"/>
      <c r="NO776" s="181"/>
      <c r="NP776" s="181"/>
      <c r="NQ776" s="181"/>
      <c r="NR776" s="181"/>
      <c r="NS776" s="181"/>
      <c r="NT776" s="181"/>
      <c r="NU776" s="181"/>
      <c r="NV776" s="181"/>
      <c r="NW776" s="181"/>
      <c r="NX776" s="181"/>
      <c r="NY776" s="181"/>
      <c r="NZ776" s="181"/>
      <c r="OA776" s="181"/>
      <c r="OB776" s="181"/>
      <c r="OC776" s="181"/>
      <c r="OD776" s="181"/>
      <c r="OE776" s="181"/>
      <c r="OF776" s="181"/>
      <c r="OG776" s="181"/>
      <c r="OH776" s="181"/>
      <c r="OI776" s="181"/>
      <c r="OJ776" s="181"/>
      <c r="OK776" s="181"/>
      <c r="OL776" s="181"/>
      <c r="OM776" s="181"/>
      <c r="ON776" s="181"/>
      <c r="OO776" s="181"/>
      <c r="OP776" s="181"/>
      <c r="OQ776" s="181"/>
      <c r="OR776" s="181"/>
      <c r="OS776" s="181"/>
      <c r="OT776" s="181"/>
      <c r="OU776" s="181"/>
      <c r="OV776" s="181"/>
      <c r="OW776" s="181"/>
      <c r="OX776" s="181"/>
      <c r="OY776" s="181"/>
      <c r="OZ776" s="181"/>
      <c r="PA776" s="181"/>
      <c r="PB776" s="181"/>
      <c r="PC776" s="181"/>
      <c r="PD776" s="181"/>
      <c r="PE776" s="181"/>
      <c r="PF776" s="181"/>
      <c r="PG776" s="181"/>
      <c r="PH776" s="181"/>
      <c r="PI776" s="181"/>
      <c r="PJ776" s="181"/>
      <c r="PK776" s="181"/>
      <c r="PL776" s="181"/>
      <c r="PM776" s="181"/>
      <c r="PN776" s="181"/>
      <c r="PO776" s="181"/>
      <c r="PP776" s="181"/>
      <c r="PQ776" s="181"/>
      <c r="PR776" s="181"/>
      <c r="PS776" s="181"/>
      <c r="PT776" s="181"/>
      <c r="PU776" s="181"/>
      <c r="PV776" s="181"/>
      <c r="PW776" s="181"/>
      <c r="PX776" s="181"/>
      <c r="PY776" s="181"/>
      <c r="PZ776" s="181"/>
      <c r="QA776" s="181"/>
      <c r="QB776" s="181"/>
      <c r="QC776" s="181"/>
      <c r="QD776" s="181"/>
      <c r="QE776" s="181"/>
      <c r="QF776" s="181"/>
      <c r="QG776" s="181"/>
      <c r="QH776" s="181"/>
      <c r="QI776" s="181"/>
      <c r="QJ776" s="181"/>
      <c r="QK776" s="181"/>
      <c r="QL776" s="181"/>
      <c r="QM776" s="181"/>
      <c r="QN776" s="181"/>
      <c r="QO776" s="181"/>
      <c r="QP776" s="181"/>
      <c r="QQ776" s="181"/>
      <c r="QR776" s="181"/>
      <c r="QS776" s="181"/>
      <c r="QT776" s="181"/>
      <c r="QU776" s="181"/>
      <c r="QV776" s="181"/>
      <c r="QW776" s="181"/>
      <c r="QX776" s="181"/>
      <c r="QY776" s="181"/>
      <c r="QZ776" s="181"/>
      <c r="RA776" s="181"/>
      <c r="RB776" s="181"/>
      <c r="RC776" s="181"/>
      <c r="RD776" s="181"/>
      <c r="RE776" s="181"/>
      <c r="RF776" s="181"/>
      <c r="RG776" s="181"/>
      <c r="RH776" s="181"/>
      <c r="RI776" s="181"/>
      <c r="RJ776" s="181"/>
      <c r="RK776" s="181"/>
      <c r="RL776" s="181"/>
      <c r="RM776" s="181"/>
      <c r="RN776" s="181"/>
      <c r="RO776" s="181"/>
      <c r="RP776" s="181"/>
      <c r="RQ776" s="181"/>
      <c r="RR776" s="181"/>
      <c r="RS776" s="181"/>
      <c r="RT776" s="181"/>
      <c r="RU776" s="181"/>
      <c r="RV776" s="181"/>
      <c r="RW776" s="181"/>
      <c r="RX776" s="181"/>
      <c r="RY776" s="181"/>
      <c r="RZ776" s="181"/>
      <c r="SA776" s="181"/>
      <c r="SB776" s="181"/>
    </row>
    <row r="777" spans="1:496" ht="15" customHeight="1" x14ac:dyDescent="0.2">
      <c r="A777" t="s">
        <v>1032</v>
      </c>
      <c r="B777"/>
      <c r="C777"/>
      <c r="D777"/>
      <c r="E777" t="s">
        <v>524</v>
      </c>
    </row>
    <row r="778" spans="1:496" ht="15" customHeight="1" x14ac:dyDescent="0.2">
      <c r="A778" t="s">
        <v>1033</v>
      </c>
      <c r="B778"/>
      <c r="C778"/>
      <c r="D778"/>
      <c r="E778" t="s">
        <v>525</v>
      </c>
    </row>
    <row r="779" spans="1:496" ht="15" customHeight="1" x14ac:dyDescent="0.2">
      <c r="A779" t="s">
        <v>1034</v>
      </c>
      <c r="B779"/>
      <c r="C779"/>
      <c r="D779"/>
      <c r="E779" t="s">
        <v>526</v>
      </c>
    </row>
    <row r="780" spans="1:496" ht="15" customHeight="1" x14ac:dyDescent="0.2">
      <c r="A780" t="s">
        <v>1035</v>
      </c>
      <c r="B780"/>
      <c r="C780"/>
      <c r="D780"/>
      <c r="E780" t="s">
        <v>527</v>
      </c>
    </row>
    <row r="781" spans="1:496" ht="15" customHeight="1" x14ac:dyDescent="0.2">
      <c r="A781" t="s">
        <v>1036</v>
      </c>
      <c r="B781"/>
      <c r="C781"/>
      <c r="D781"/>
      <c r="E781" t="s">
        <v>528</v>
      </c>
    </row>
    <row r="782" spans="1:496" ht="15" customHeight="1" x14ac:dyDescent="0.2">
      <c r="A782" t="s">
        <v>2305</v>
      </c>
      <c r="B782"/>
      <c r="C782"/>
      <c r="D782"/>
      <c r="E782" t="s">
        <v>2306</v>
      </c>
    </row>
    <row r="783" spans="1:496" ht="15" customHeight="1" x14ac:dyDescent="0.2">
      <c r="A783" t="s">
        <v>2307</v>
      </c>
      <c r="B783"/>
      <c r="C783"/>
      <c r="D783"/>
      <c r="E783" t="s">
        <v>2308</v>
      </c>
    </row>
    <row r="784" spans="1:496" ht="15" customHeight="1" x14ac:dyDescent="0.2">
      <c r="A784" t="s">
        <v>2309</v>
      </c>
      <c r="B784"/>
      <c r="C784"/>
      <c r="D784"/>
      <c r="E784" t="s">
        <v>2310</v>
      </c>
    </row>
    <row r="785" spans="1:496" ht="15" customHeight="1" x14ac:dyDescent="0.2">
      <c r="A785" t="s">
        <v>2311</v>
      </c>
      <c r="B785"/>
      <c r="C785"/>
      <c r="D785"/>
      <c r="E785" t="s">
        <v>2312</v>
      </c>
    </row>
    <row r="786" spans="1:496" s="183" customFormat="1" ht="15" customHeight="1" x14ac:dyDescent="0.2">
      <c r="A786" t="s">
        <v>2313</v>
      </c>
      <c r="B786"/>
      <c r="C786"/>
      <c r="D786"/>
      <c r="E786" t="s">
        <v>2314</v>
      </c>
      <c r="F786" s="181"/>
      <c r="G786" s="181"/>
      <c r="H786" s="181"/>
      <c r="I786" s="181"/>
      <c r="J786" s="181"/>
      <c r="K786" s="181"/>
      <c r="L786" s="181"/>
      <c r="M786" s="181"/>
      <c r="N786" s="181"/>
      <c r="O786" s="181"/>
      <c r="P786" s="181"/>
      <c r="Q786" s="181"/>
      <c r="R786" s="181"/>
      <c r="S786" s="181"/>
      <c r="T786" s="181"/>
      <c r="U786" s="181"/>
      <c r="V786" s="181"/>
      <c r="W786" s="181"/>
      <c r="X786" s="181"/>
      <c r="Y786" s="181"/>
      <c r="Z786" s="181"/>
      <c r="AA786" s="181"/>
      <c r="AB786" s="181"/>
      <c r="AC786" s="181"/>
      <c r="AD786" s="181"/>
      <c r="AE786" s="181"/>
      <c r="AF786" s="181"/>
      <c r="AG786" s="181"/>
      <c r="AH786" s="181"/>
      <c r="AI786" s="181"/>
      <c r="AJ786" s="181"/>
      <c r="AK786" s="181"/>
      <c r="AL786" s="181"/>
      <c r="AM786" s="181"/>
      <c r="AN786" s="181"/>
      <c r="AO786" s="181"/>
      <c r="AP786" s="181"/>
      <c r="AQ786" s="181"/>
      <c r="AR786" s="181"/>
      <c r="AS786" s="181"/>
      <c r="AT786" s="181"/>
      <c r="AU786" s="181"/>
      <c r="AV786" s="181"/>
      <c r="AW786" s="181"/>
      <c r="AX786" s="181"/>
      <c r="AY786" s="181"/>
      <c r="AZ786" s="181"/>
      <c r="BA786" s="181"/>
      <c r="BB786" s="181"/>
      <c r="BC786" s="181"/>
      <c r="BD786" s="181"/>
      <c r="BE786" s="181"/>
      <c r="BF786" s="181"/>
      <c r="BG786" s="181"/>
      <c r="BH786" s="181"/>
      <c r="BI786" s="181"/>
      <c r="BJ786" s="181"/>
      <c r="BK786" s="181"/>
      <c r="BL786" s="181"/>
      <c r="BM786" s="181"/>
      <c r="BN786" s="181"/>
      <c r="BO786" s="181"/>
      <c r="BP786" s="181"/>
      <c r="BQ786" s="181"/>
      <c r="BR786" s="181"/>
      <c r="BS786" s="181"/>
      <c r="BT786" s="181"/>
      <c r="BU786" s="181"/>
      <c r="BV786" s="181"/>
      <c r="BW786" s="181"/>
      <c r="BX786" s="181"/>
      <c r="BY786" s="181"/>
      <c r="BZ786" s="181"/>
      <c r="CA786" s="181"/>
      <c r="CB786" s="181"/>
      <c r="CC786" s="181"/>
      <c r="CD786" s="181"/>
      <c r="CE786" s="181"/>
      <c r="CF786" s="181"/>
      <c r="CG786" s="181"/>
      <c r="CH786" s="181"/>
      <c r="CI786" s="181"/>
      <c r="CJ786" s="181"/>
      <c r="CK786" s="181"/>
      <c r="CL786" s="181"/>
      <c r="CM786" s="181"/>
      <c r="CN786" s="181"/>
      <c r="CO786" s="181"/>
      <c r="CP786" s="181"/>
      <c r="CQ786" s="181"/>
      <c r="CR786" s="181"/>
      <c r="CS786" s="181"/>
      <c r="CT786" s="181"/>
      <c r="CU786" s="181"/>
      <c r="CV786" s="181"/>
      <c r="CW786" s="181"/>
      <c r="CX786" s="181"/>
      <c r="CY786" s="181"/>
      <c r="CZ786" s="181"/>
      <c r="DA786" s="181"/>
      <c r="DB786" s="181"/>
      <c r="DC786" s="181"/>
      <c r="DD786" s="181"/>
      <c r="DE786" s="181"/>
      <c r="DF786" s="181"/>
      <c r="DG786" s="181"/>
      <c r="DH786" s="181"/>
      <c r="DI786" s="181"/>
      <c r="DJ786" s="181"/>
      <c r="DK786" s="181"/>
      <c r="DL786" s="181"/>
      <c r="DM786" s="181"/>
      <c r="DN786" s="181"/>
      <c r="DO786" s="181"/>
      <c r="DP786" s="181"/>
      <c r="DQ786" s="181"/>
      <c r="DR786" s="181"/>
      <c r="DS786" s="181"/>
      <c r="DT786" s="181"/>
      <c r="DU786" s="181"/>
      <c r="DV786" s="181"/>
      <c r="DW786" s="181"/>
      <c r="DX786" s="181"/>
      <c r="DY786" s="181"/>
      <c r="DZ786" s="181"/>
      <c r="EA786" s="181"/>
      <c r="EB786" s="181"/>
      <c r="EC786" s="181"/>
      <c r="ED786" s="181"/>
      <c r="EE786" s="181"/>
      <c r="EF786" s="181"/>
      <c r="EG786" s="181"/>
      <c r="EH786" s="181"/>
      <c r="EI786" s="181"/>
      <c r="EJ786" s="181"/>
      <c r="EK786" s="181"/>
      <c r="EL786" s="181"/>
      <c r="EM786" s="181"/>
      <c r="EN786" s="181"/>
      <c r="EO786" s="181"/>
      <c r="EP786" s="181"/>
      <c r="EQ786" s="181"/>
      <c r="ER786" s="181"/>
      <c r="ES786" s="181"/>
      <c r="ET786" s="181"/>
      <c r="EU786" s="181"/>
      <c r="EV786" s="181"/>
      <c r="EW786" s="181"/>
      <c r="EX786" s="181"/>
      <c r="EY786" s="181"/>
      <c r="EZ786" s="181"/>
      <c r="FA786" s="181"/>
      <c r="FB786" s="181"/>
      <c r="FC786" s="181"/>
      <c r="FD786" s="181"/>
      <c r="FE786" s="181"/>
      <c r="FF786" s="181"/>
      <c r="FG786" s="181"/>
      <c r="FH786" s="181"/>
      <c r="FI786" s="181"/>
      <c r="FJ786" s="181"/>
      <c r="FK786" s="181"/>
      <c r="FL786" s="181"/>
      <c r="FM786" s="181"/>
      <c r="FN786" s="181"/>
      <c r="FO786" s="181"/>
      <c r="FP786" s="181"/>
      <c r="FQ786" s="181"/>
      <c r="FR786" s="181"/>
      <c r="FS786" s="181"/>
      <c r="FT786" s="181"/>
      <c r="FU786" s="181"/>
      <c r="FV786" s="181"/>
      <c r="FW786" s="181"/>
      <c r="FX786" s="181"/>
      <c r="FY786" s="181"/>
      <c r="FZ786" s="181"/>
      <c r="GA786" s="181"/>
      <c r="GB786" s="181"/>
      <c r="GC786" s="181"/>
      <c r="GD786" s="181"/>
      <c r="GE786" s="181"/>
      <c r="GF786" s="181"/>
      <c r="GG786" s="181"/>
      <c r="GH786" s="181"/>
      <c r="GI786" s="181"/>
      <c r="GJ786" s="181"/>
      <c r="GK786" s="181"/>
      <c r="GL786" s="181"/>
      <c r="GM786" s="181"/>
      <c r="GN786" s="181"/>
      <c r="GO786" s="181"/>
      <c r="GP786" s="181"/>
      <c r="GQ786" s="181"/>
      <c r="GR786" s="181"/>
      <c r="GS786" s="181"/>
      <c r="GT786" s="181"/>
      <c r="GU786" s="181"/>
      <c r="GV786" s="181"/>
      <c r="GW786" s="181"/>
      <c r="GX786" s="181"/>
      <c r="GY786" s="181"/>
      <c r="GZ786" s="181"/>
      <c r="HA786" s="181"/>
      <c r="HB786" s="181"/>
      <c r="HC786" s="181"/>
      <c r="HD786" s="181"/>
      <c r="HE786" s="181"/>
      <c r="HF786" s="181"/>
      <c r="HG786" s="181"/>
      <c r="HH786" s="181"/>
      <c r="HI786" s="181"/>
      <c r="HJ786" s="181"/>
      <c r="HK786" s="181"/>
      <c r="HL786" s="181"/>
      <c r="HM786" s="181"/>
      <c r="HN786" s="181"/>
      <c r="HO786" s="181"/>
      <c r="HP786" s="181"/>
      <c r="HQ786" s="181"/>
      <c r="HR786" s="181"/>
      <c r="HS786" s="181"/>
      <c r="HT786" s="181"/>
      <c r="HU786" s="181"/>
      <c r="HV786" s="181"/>
      <c r="HW786" s="181"/>
      <c r="HX786" s="181"/>
      <c r="HY786" s="181"/>
      <c r="HZ786" s="181"/>
      <c r="IA786" s="181"/>
      <c r="IB786" s="181"/>
      <c r="IC786" s="181"/>
      <c r="ID786" s="181"/>
      <c r="IE786" s="181"/>
      <c r="IF786" s="181"/>
      <c r="IG786" s="181"/>
      <c r="IH786" s="181"/>
      <c r="II786" s="181"/>
      <c r="IJ786" s="181"/>
      <c r="IK786" s="181"/>
      <c r="IL786" s="181"/>
      <c r="IM786" s="181"/>
      <c r="IN786" s="181"/>
      <c r="IO786" s="181"/>
      <c r="IP786" s="181"/>
      <c r="IQ786" s="181"/>
      <c r="IR786" s="181"/>
      <c r="IS786" s="181"/>
      <c r="IT786" s="181"/>
      <c r="IU786" s="181"/>
      <c r="IV786" s="181"/>
      <c r="IW786" s="181"/>
      <c r="IX786" s="181"/>
      <c r="IY786" s="181"/>
      <c r="IZ786" s="181"/>
      <c r="JA786" s="181"/>
      <c r="JB786" s="181"/>
      <c r="JC786" s="181"/>
      <c r="JD786" s="181"/>
      <c r="JE786" s="181"/>
      <c r="JF786" s="181"/>
      <c r="JG786" s="181"/>
      <c r="JH786" s="181"/>
      <c r="JI786" s="181"/>
      <c r="JJ786" s="181"/>
      <c r="JK786" s="181"/>
      <c r="JL786" s="181"/>
      <c r="JM786" s="181"/>
      <c r="JN786" s="181"/>
      <c r="JO786" s="181"/>
      <c r="JP786" s="181"/>
      <c r="JQ786" s="181"/>
      <c r="JR786" s="181"/>
      <c r="JS786" s="181"/>
      <c r="JT786" s="181"/>
      <c r="JU786" s="181"/>
      <c r="JV786" s="181"/>
      <c r="JW786" s="181"/>
      <c r="JX786" s="181"/>
      <c r="JY786" s="181"/>
      <c r="JZ786" s="181"/>
      <c r="KA786" s="181"/>
      <c r="KB786" s="181"/>
      <c r="KC786" s="181"/>
      <c r="KD786" s="181"/>
      <c r="KE786" s="181"/>
      <c r="KF786" s="181"/>
      <c r="KG786" s="181"/>
      <c r="KH786" s="181"/>
      <c r="KI786" s="181"/>
      <c r="KJ786" s="181"/>
      <c r="KK786" s="181"/>
      <c r="KL786" s="181"/>
      <c r="KM786" s="181"/>
      <c r="KN786" s="181"/>
      <c r="KO786" s="181"/>
      <c r="KP786" s="181"/>
      <c r="KQ786" s="181"/>
      <c r="KR786" s="181"/>
      <c r="KS786" s="181"/>
      <c r="KT786" s="181"/>
      <c r="KU786" s="181"/>
      <c r="KV786" s="181"/>
      <c r="KW786" s="181"/>
      <c r="KX786" s="181"/>
      <c r="KY786" s="181"/>
      <c r="KZ786" s="181"/>
      <c r="LA786" s="181"/>
      <c r="LB786" s="181"/>
      <c r="LC786" s="181"/>
      <c r="LD786" s="181"/>
      <c r="LE786" s="181"/>
      <c r="LF786" s="181"/>
      <c r="LG786" s="181"/>
      <c r="LH786" s="181"/>
      <c r="LI786" s="181"/>
      <c r="LJ786" s="181"/>
      <c r="LK786" s="181"/>
      <c r="LL786" s="181"/>
      <c r="LM786" s="181"/>
      <c r="LN786" s="181"/>
      <c r="LO786" s="181"/>
      <c r="LP786" s="181"/>
      <c r="LQ786" s="181"/>
      <c r="LR786" s="181"/>
      <c r="LS786" s="181"/>
      <c r="LT786" s="181"/>
      <c r="LU786" s="181"/>
      <c r="LV786" s="181"/>
      <c r="LW786" s="181"/>
      <c r="LX786" s="181"/>
      <c r="LY786" s="181"/>
      <c r="LZ786" s="181"/>
      <c r="MA786" s="181"/>
      <c r="MB786" s="181"/>
      <c r="MC786" s="181"/>
      <c r="MD786" s="181"/>
      <c r="ME786" s="181"/>
      <c r="MF786" s="181"/>
      <c r="MG786" s="181"/>
      <c r="MH786" s="181"/>
      <c r="MI786" s="181"/>
      <c r="MJ786" s="181"/>
      <c r="MK786" s="181"/>
      <c r="ML786" s="181"/>
      <c r="MM786" s="181"/>
      <c r="MN786" s="181"/>
      <c r="MO786" s="181"/>
      <c r="MP786" s="181"/>
      <c r="MQ786" s="181"/>
      <c r="MR786" s="181"/>
      <c r="MS786" s="181"/>
      <c r="MT786" s="181"/>
      <c r="MU786" s="181"/>
      <c r="MV786" s="181"/>
      <c r="MW786" s="181"/>
      <c r="MX786" s="181"/>
      <c r="MY786" s="181"/>
      <c r="MZ786" s="181"/>
      <c r="NA786" s="181"/>
      <c r="NB786" s="181"/>
      <c r="NC786" s="181"/>
      <c r="ND786" s="181"/>
      <c r="NE786" s="181"/>
      <c r="NF786" s="181"/>
      <c r="NG786" s="181"/>
      <c r="NH786" s="181"/>
      <c r="NI786" s="181"/>
      <c r="NJ786" s="181"/>
      <c r="NK786" s="181"/>
      <c r="NL786" s="181"/>
      <c r="NM786" s="181"/>
      <c r="NN786" s="181"/>
      <c r="NO786" s="181"/>
      <c r="NP786" s="181"/>
      <c r="NQ786" s="181"/>
      <c r="NR786" s="181"/>
      <c r="NS786" s="181"/>
      <c r="NT786" s="181"/>
      <c r="NU786" s="181"/>
      <c r="NV786" s="181"/>
      <c r="NW786" s="181"/>
      <c r="NX786" s="181"/>
      <c r="NY786" s="181"/>
      <c r="NZ786" s="181"/>
      <c r="OA786" s="181"/>
      <c r="OB786" s="181"/>
      <c r="OC786" s="181"/>
      <c r="OD786" s="181"/>
      <c r="OE786" s="181"/>
      <c r="OF786" s="181"/>
      <c r="OG786" s="181"/>
      <c r="OH786" s="181"/>
      <c r="OI786" s="181"/>
      <c r="OJ786" s="181"/>
      <c r="OK786" s="181"/>
      <c r="OL786" s="181"/>
      <c r="OM786" s="181"/>
      <c r="ON786" s="181"/>
      <c r="OO786" s="181"/>
      <c r="OP786" s="181"/>
      <c r="OQ786" s="181"/>
      <c r="OR786" s="181"/>
      <c r="OS786" s="181"/>
      <c r="OT786" s="181"/>
      <c r="OU786" s="181"/>
      <c r="OV786" s="181"/>
      <c r="OW786" s="181"/>
      <c r="OX786" s="181"/>
      <c r="OY786" s="181"/>
      <c r="OZ786" s="181"/>
      <c r="PA786" s="181"/>
      <c r="PB786" s="181"/>
      <c r="PC786" s="181"/>
      <c r="PD786" s="181"/>
      <c r="PE786" s="181"/>
      <c r="PF786" s="181"/>
      <c r="PG786" s="181"/>
      <c r="PH786" s="181"/>
      <c r="PI786" s="181"/>
      <c r="PJ786" s="181"/>
      <c r="PK786" s="181"/>
      <c r="PL786" s="181"/>
      <c r="PM786" s="181"/>
      <c r="PN786" s="181"/>
      <c r="PO786" s="181"/>
      <c r="PP786" s="181"/>
      <c r="PQ786" s="181"/>
      <c r="PR786" s="181"/>
      <c r="PS786" s="181"/>
      <c r="PT786" s="181"/>
      <c r="PU786" s="181"/>
      <c r="PV786" s="181"/>
      <c r="PW786" s="181"/>
      <c r="PX786" s="181"/>
      <c r="PY786" s="181"/>
      <c r="PZ786" s="181"/>
      <c r="QA786" s="181"/>
      <c r="QB786" s="181"/>
      <c r="QC786" s="181"/>
      <c r="QD786" s="181"/>
      <c r="QE786" s="181"/>
      <c r="QF786" s="181"/>
      <c r="QG786" s="181"/>
      <c r="QH786" s="181"/>
      <c r="QI786" s="181"/>
      <c r="QJ786" s="181"/>
      <c r="QK786" s="181"/>
      <c r="QL786" s="181"/>
      <c r="QM786" s="181"/>
      <c r="QN786" s="181"/>
      <c r="QO786" s="181"/>
      <c r="QP786" s="181"/>
      <c r="QQ786" s="181"/>
      <c r="QR786" s="181"/>
      <c r="QS786" s="181"/>
      <c r="QT786" s="181"/>
      <c r="QU786" s="181"/>
      <c r="QV786" s="181"/>
      <c r="QW786" s="181"/>
      <c r="QX786" s="181"/>
      <c r="QY786" s="181"/>
      <c r="QZ786" s="181"/>
      <c r="RA786" s="181"/>
      <c r="RB786" s="181"/>
      <c r="RC786" s="181"/>
      <c r="RD786" s="181"/>
      <c r="RE786" s="181"/>
      <c r="RF786" s="181"/>
      <c r="RG786" s="181"/>
      <c r="RH786" s="181"/>
      <c r="RI786" s="181"/>
      <c r="RJ786" s="181"/>
      <c r="RK786" s="181"/>
      <c r="RL786" s="181"/>
      <c r="RM786" s="181"/>
      <c r="RN786" s="181"/>
      <c r="RO786" s="181"/>
      <c r="RP786" s="181"/>
      <c r="RQ786" s="181"/>
      <c r="RR786" s="181"/>
      <c r="RS786" s="181"/>
      <c r="RT786" s="181"/>
      <c r="RU786" s="181"/>
      <c r="RV786" s="181"/>
      <c r="RW786" s="181"/>
      <c r="RX786" s="181"/>
      <c r="RY786" s="181"/>
      <c r="RZ786" s="181"/>
      <c r="SA786" s="181"/>
      <c r="SB786" s="181"/>
    </row>
    <row r="787" spans="1:496" s="183" customFormat="1" ht="15" customHeight="1" x14ac:dyDescent="0.2">
      <c r="A787" t="s">
        <v>2315</v>
      </c>
      <c r="B787"/>
      <c r="C787"/>
      <c r="D787"/>
      <c r="E787" t="s">
        <v>2316</v>
      </c>
      <c r="F787" s="181"/>
      <c r="G787" s="181"/>
      <c r="H787" s="181"/>
      <c r="I787" s="181"/>
      <c r="J787" s="181"/>
      <c r="K787" s="181"/>
      <c r="L787" s="181"/>
      <c r="M787" s="181"/>
      <c r="N787" s="181"/>
      <c r="O787" s="181"/>
      <c r="P787" s="181"/>
      <c r="Q787" s="181"/>
      <c r="R787" s="181"/>
      <c r="S787" s="181"/>
      <c r="T787" s="181"/>
      <c r="U787" s="181"/>
      <c r="V787" s="181"/>
      <c r="W787" s="181"/>
      <c r="X787" s="181"/>
      <c r="Y787" s="181"/>
      <c r="Z787" s="181"/>
      <c r="AA787" s="181"/>
      <c r="AB787" s="181"/>
      <c r="AC787" s="181"/>
      <c r="AD787" s="181"/>
      <c r="AE787" s="181"/>
      <c r="AF787" s="181"/>
      <c r="AG787" s="181"/>
      <c r="AH787" s="181"/>
      <c r="AI787" s="181"/>
      <c r="AJ787" s="181"/>
      <c r="AK787" s="181"/>
      <c r="AL787" s="181"/>
      <c r="AM787" s="181"/>
      <c r="AN787" s="181"/>
      <c r="AO787" s="181"/>
      <c r="AP787" s="181"/>
      <c r="AQ787" s="181"/>
      <c r="AR787" s="181"/>
      <c r="AS787" s="181"/>
      <c r="AT787" s="181"/>
      <c r="AU787" s="181"/>
      <c r="AV787" s="181"/>
      <c r="AW787" s="181"/>
      <c r="AX787" s="181"/>
      <c r="AY787" s="181"/>
      <c r="AZ787" s="181"/>
      <c r="BA787" s="181"/>
      <c r="BB787" s="181"/>
      <c r="BC787" s="181"/>
      <c r="BD787" s="181"/>
      <c r="BE787" s="181"/>
      <c r="BF787" s="181"/>
      <c r="BG787" s="181"/>
      <c r="BH787" s="181"/>
      <c r="BI787" s="181"/>
      <c r="BJ787" s="181"/>
      <c r="BK787" s="181"/>
      <c r="BL787" s="181"/>
      <c r="BM787" s="181"/>
      <c r="BN787" s="181"/>
      <c r="BO787" s="181"/>
      <c r="BP787" s="181"/>
      <c r="BQ787" s="181"/>
      <c r="BR787" s="181"/>
      <c r="BS787" s="181"/>
      <c r="BT787" s="181"/>
      <c r="BU787" s="181"/>
      <c r="BV787" s="181"/>
      <c r="BW787" s="181"/>
      <c r="BX787" s="181"/>
      <c r="BY787" s="181"/>
      <c r="BZ787" s="181"/>
      <c r="CA787" s="181"/>
      <c r="CB787" s="181"/>
      <c r="CC787" s="181"/>
      <c r="CD787" s="181"/>
      <c r="CE787" s="181"/>
      <c r="CF787" s="181"/>
      <c r="CG787" s="181"/>
      <c r="CH787" s="181"/>
      <c r="CI787" s="181"/>
      <c r="CJ787" s="181"/>
      <c r="CK787" s="181"/>
      <c r="CL787" s="181"/>
      <c r="CM787" s="181"/>
      <c r="CN787" s="181"/>
      <c r="CO787" s="181"/>
      <c r="CP787" s="181"/>
      <c r="CQ787" s="181"/>
      <c r="CR787" s="181"/>
      <c r="CS787" s="181"/>
      <c r="CT787" s="181"/>
      <c r="CU787" s="181"/>
      <c r="CV787" s="181"/>
      <c r="CW787" s="181"/>
      <c r="CX787" s="181"/>
      <c r="CY787" s="181"/>
      <c r="CZ787" s="181"/>
      <c r="DA787" s="181"/>
      <c r="DB787" s="181"/>
      <c r="DC787" s="181"/>
      <c r="DD787" s="181"/>
      <c r="DE787" s="181"/>
      <c r="DF787" s="181"/>
      <c r="DG787" s="181"/>
      <c r="DH787" s="181"/>
      <c r="DI787" s="181"/>
      <c r="DJ787" s="181"/>
      <c r="DK787" s="181"/>
      <c r="DL787" s="181"/>
      <c r="DM787" s="181"/>
      <c r="DN787" s="181"/>
      <c r="DO787" s="181"/>
      <c r="DP787" s="181"/>
      <c r="DQ787" s="181"/>
      <c r="DR787" s="181"/>
      <c r="DS787" s="181"/>
      <c r="DT787" s="181"/>
      <c r="DU787" s="181"/>
      <c r="DV787" s="181"/>
      <c r="DW787" s="181"/>
      <c r="DX787" s="181"/>
      <c r="DY787" s="181"/>
      <c r="DZ787" s="181"/>
      <c r="EA787" s="181"/>
      <c r="EB787" s="181"/>
      <c r="EC787" s="181"/>
      <c r="ED787" s="181"/>
      <c r="EE787" s="181"/>
      <c r="EF787" s="181"/>
      <c r="EG787" s="181"/>
      <c r="EH787" s="181"/>
      <c r="EI787" s="181"/>
      <c r="EJ787" s="181"/>
      <c r="EK787" s="181"/>
      <c r="EL787" s="181"/>
      <c r="EM787" s="181"/>
      <c r="EN787" s="181"/>
      <c r="EO787" s="181"/>
      <c r="EP787" s="181"/>
      <c r="EQ787" s="181"/>
      <c r="ER787" s="181"/>
      <c r="ES787" s="181"/>
      <c r="ET787" s="181"/>
      <c r="EU787" s="181"/>
      <c r="EV787" s="181"/>
      <c r="EW787" s="181"/>
      <c r="EX787" s="181"/>
      <c r="EY787" s="181"/>
      <c r="EZ787" s="181"/>
      <c r="FA787" s="181"/>
      <c r="FB787" s="181"/>
      <c r="FC787" s="181"/>
      <c r="FD787" s="181"/>
      <c r="FE787" s="181"/>
      <c r="FF787" s="181"/>
      <c r="FG787" s="181"/>
      <c r="FH787" s="181"/>
      <c r="FI787" s="181"/>
      <c r="FJ787" s="181"/>
      <c r="FK787" s="181"/>
      <c r="FL787" s="181"/>
      <c r="FM787" s="181"/>
      <c r="FN787" s="181"/>
      <c r="FO787" s="181"/>
      <c r="FP787" s="181"/>
      <c r="FQ787" s="181"/>
      <c r="FR787" s="181"/>
      <c r="FS787" s="181"/>
      <c r="FT787" s="181"/>
      <c r="FU787" s="181"/>
      <c r="FV787" s="181"/>
      <c r="FW787" s="181"/>
      <c r="FX787" s="181"/>
      <c r="FY787" s="181"/>
      <c r="FZ787" s="181"/>
      <c r="GA787" s="181"/>
      <c r="GB787" s="181"/>
      <c r="GC787" s="181"/>
      <c r="GD787" s="181"/>
      <c r="GE787" s="181"/>
      <c r="GF787" s="181"/>
      <c r="GG787" s="181"/>
      <c r="GH787" s="181"/>
      <c r="GI787" s="181"/>
      <c r="GJ787" s="181"/>
      <c r="GK787" s="181"/>
      <c r="GL787" s="181"/>
      <c r="GM787" s="181"/>
      <c r="GN787" s="181"/>
      <c r="GO787" s="181"/>
      <c r="GP787" s="181"/>
      <c r="GQ787" s="181"/>
      <c r="GR787" s="181"/>
      <c r="GS787" s="181"/>
      <c r="GT787" s="181"/>
      <c r="GU787" s="181"/>
      <c r="GV787" s="181"/>
      <c r="GW787" s="181"/>
      <c r="GX787" s="181"/>
      <c r="GY787" s="181"/>
      <c r="GZ787" s="181"/>
      <c r="HA787" s="181"/>
      <c r="HB787" s="181"/>
      <c r="HC787" s="181"/>
      <c r="HD787" s="181"/>
      <c r="HE787" s="181"/>
      <c r="HF787" s="181"/>
      <c r="HG787" s="181"/>
      <c r="HH787" s="181"/>
      <c r="HI787" s="181"/>
      <c r="HJ787" s="181"/>
      <c r="HK787" s="181"/>
      <c r="HL787" s="181"/>
      <c r="HM787" s="181"/>
      <c r="HN787" s="181"/>
      <c r="HO787" s="181"/>
      <c r="HP787" s="181"/>
      <c r="HQ787" s="181"/>
      <c r="HR787" s="181"/>
      <c r="HS787" s="181"/>
      <c r="HT787" s="181"/>
      <c r="HU787" s="181"/>
      <c r="HV787" s="181"/>
      <c r="HW787" s="181"/>
      <c r="HX787" s="181"/>
      <c r="HY787" s="181"/>
      <c r="HZ787" s="181"/>
      <c r="IA787" s="181"/>
      <c r="IB787" s="181"/>
      <c r="IC787" s="181"/>
      <c r="ID787" s="181"/>
      <c r="IE787" s="181"/>
      <c r="IF787" s="181"/>
      <c r="IG787" s="181"/>
      <c r="IH787" s="181"/>
      <c r="II787" s="181"/>
      <c r="IJ787" s="181"/>
      <c r="IK787" s="181"/>
      <c r="IL787" s="181"/>
      <c r="IM787" s="181"/>
      <c r="IN787" s="181"/>
      <c r="IO787" s="181"/>
      <c r="IP787" s="181"/>
      <c r="IQ787" s="181"/>
      <c r="IR787" s="181"/>
      <c r="IS787" s="181"/>
      <c r="IT787" s="181"/>
      <c r="IU787" s="181"/>
      <c r="IV787" s="181"/>
      <c r="IW787" s="181"/>
      <c r="IX787" s="181"/>
      <c r="IY787" s="181"/>
      <c r="IZ787" s="181"/>
      <c r="JA787" s="181"/>
      <c r="JB787" s="181"/>
      <c r="JC787" s="181"/>
      <c r="JD787" s="181"/>
      <c r="JE787" s="181"/>
      <c r="JF787" s="181"/>
      <c r="JG787" s="181"/>
      <c r="JH787" s="181"/>
      <c r="JI787" s="181"/>
      <c r="JJ787" s="181"/>
      <c r="JK787" s="181"/>
      <c r="JL787" s="181"/>
      <c r="JM787" s="181"/>
      <c r="JN787" s="181"/>
      <c r="JO787" s="181"/>
      <c r="JP787" s="181"/>
      <c r="JQ787" s="181"/>
      <c r="JR787" s="181"/>
      <c r="JS787" s="181"/>
      <c r="JT787" s="181"/>
      <c r="JU787" s="181"/>
      <c r="JV787" s="181"/>
      <c r="JW787" s="181"/>
      <c r="JX787" s="181"/>
      <c r="JY787" s="181"/>
      <c r="JZ787" s="181"/>
      <c r="KA787" s="181"/>
      <c r="KB787" s="181"/>
      <c r="KC787" s="181"/>
      <c r="KD787" s="181"/>
      <c r="KE787" s="181"/>
      <c r="KF787" s="181"/>
      <c r="KG787" s="181"/>
      <c r="KH787" s="181"/>
      <c r="KI787" s="181"/>
      <c r="KJ787" s="181"/>
      <c r="KK787" s="181"/>
      <c r="KL787" s="181"/>
      <c r="KM787" s="181"/>
      <c r="KN787" s="181"/>
      <c r="KO787" s="181"/>
      <c r="KP787" s="181"/>
      <c r="KQ787" s="181"/>
      <c r="KR787" s="181"/>
      <c r="KS787" s="181"/>
      <c r="KT787" s="181"/>
      <c r="KU787" s="181"/>
      <c r="KV787" s="181"/>
      <c r="KW787" s="181"/>
      <c r="KX787" s="181"/>
      <c r="KY787" s="181"/>
      <c r="KZ787" s="181"/>
      <c r="LA787" s="181"/>
      <c r="LB787" s="181"/>
      <c r="LC787" s="181"/>
      <c r="LD787" s="181"/>
      <c r="LE787" s="181"/>
      <c r="LF787" s="181"/>
      <c r="LG787" s="181"/>
      <c r="LH787" s="181"/>
      <c r="LI787" s="181"/>
      <c r="LJ787" s="181"/>
      <c r="LK787" s="181"/>
      <c r="LL787" s="181"/>
      <c r="LM787" s="181"/>
      <c r="LN787" s="181"/>
      <c r="LO787" s="181"/>
      <c r="LP787" s="181"/>
      <c r="LQ787" s="181"/>
      <c r="LR787" s="181"/>
      <c r="LS787" s="181"/>
      <c r="LT787" s="181"/>
      <c r="LU787" s="181"/>
      <c r="LV787" s="181"/>
      <c r="LW787" s="181"/>
      <c r="LX787" s="181"/>
      <c r="LY787" s="181"/>
      <c r="LZ787" s="181"/>
      <c r="MA787" s="181"/>
      <c r="MB787" s="181"/>
      <c r="MC787" s="181"/>
      <c r="MD787" s="181"/>
      <c r="ME787" s="181"/>
      <c r="MF787" s="181"/>
      <c r="MG787" s="181"/>
      <c r="MH787" s="181"/>
      <c r="MI787" s="181"/>
      <c r="MJ787" s="181"/>
      <c r="MK787" s="181"/>
      <c r="ML787" s="181"/>
      <c r="MM787" s="181"/>
      <c r="MN787" s="181"/>
      <c r="MO787" s="181"/>
      <c r="MP787" s="181"/>
      <c r="MQ787" s="181"/>
      <c r="MR787" s="181"/>
      <c r="MS787" s="181"/>
      <c r="MT787" s="181"/>
      <c r="MU787" s="181"/>
      <c r="MV787" s="181"/>
      <c r="MW787" s="181"/>
      <c r="MX787" s="181"/>
      <c r="MY787" s="181"/>
      <c r="MZ787" s="181"/>
      <c r="NA787" s="181"/>
      <c r="NB787" s="181"/>
      <c r="NC787" s="181"/>
      <c r="ND787" s="181"/>
      <c r="NE787" s="181"/>
      <c r="NF787" s="181"/>
      <c r="NG787" s="181"/>
      <c r="NH787" s="181"/>
      <c r="NI787" s="181"/>
      <c r="NJ787" s="181"/>
      <c r="NK787" s="181"/>
      <c r="NL787" s="181"/>
      <c r="NM787" s="181"/>
      <c r="NN787" s="181"/>
      <c r="NO787" s="181"/>
      <c r="NP787" s="181"/>
      <c r="NQ787" s="181"/>
      <c r="NR787" s="181"/>
      <c r="NS787" s="181"/>
      <c r="NT787" s="181"/>
      <c r="NU787" s="181"/>
      <c r="NV787" s="181"/>
      <c r="NW787" s="181"/>
      <c r="NX787" s="181"/>
      <c r="NY787" s="181"/>
      <c r="NZ787" s="181"/>
      <c r="OA787" s="181"/>
      <c r="OB787" s="181"/>
      <c r="OC787" s="181"/>
      <c r="OD787" s="181"/>
      <c r="OE787" s="181"/>
      <c r="OF787" s="181"/>
      <c r="OG787" s="181"/>
      <c r="OH787" s="181"/>
      <c r="OI787" s="181"/>
      <c r="OJ787" s="181"/>
      <c r="OK787" s="181"/>
      <c r="OL787" s="181"/>
      <c r="OM787" s="181"/>
      <c r="ON787" s="181"/>
      <c r="OO787" s="181"/>
      <c r="OP787" s="181"/>
      <c r="OQ787" s="181"/>
      <c r="OR787" s="181"/>
      <c r="OS787" s="181"/>
      <c r="OT787" s="181"/>
      <c r="OU787" s="181"/>
      <c r="OV787" s="181"/>
      <c r="OW787" s="181"/>
      <c r="OX787" s="181"/>
      <c r="OY787" s="181"/>
      <c r="OZ787" s="181"/>
      <c r="PA787" s="181"/>
      <c r="PB787" s="181"/>
      <c r="PC787" s="181"/>
      <c r="PD787" s="181"/>
      <c r="PE787" s="181"/>
      <c r="PF787" s="181"/>
      <c r="PG787" s="181"/>
      <c r="PH787" s="181"/>
      <c r="PI787" s="181"/>
      <c r="PJ787" s="181"/>
      <c r="PK787" s="181"/>
      <c r="PL787" s="181"/>
      <c r="PM787" s="181"/>
      <c r="PN787" s="181"/>
      <c r="PO787" s="181"/>
      <c r="PP787" s="181"/>
      <c r="PQ787" s="181"/>
      <c r="PR787" s="181"/>
      <c r="PS787" s="181"/>
      <c r="PT787" s="181"/>
      <c r="PU787" s="181"/>
      <c r="PV787" s="181"/>
      <c r="PW787" s="181"/>
      <c r="PX787" s="181"/>
      <c r="PY787" s="181"/>
      <c r="PZ787" s="181"/>
      <c r="QA787" s="181"/>
      <c r="QB787" s="181"/>
      <c r="QC787" s="181"/>
      <c r="QD787" s="181"/>
      <c r="QE787" s="181"/>
      <c r="QF787" s="181"/>
      <c r="QG787" s="181"/>
      <c r="QH787" s="181"/>
      <c r="QI787" s="181"/>
      <c r="QJ787" s="181"/>
      <c r="QK787" s="181"/>
      <c r="QL787" s="181"/>
      <c r="QM787" s="181"/>
      <c r="QN787" s="181"/>
      <c r="QO787" s="181"/>
      <c r="QP787" s="181"/>
      <c r="QQ787" s="181"/>
      <c r="QR787" s="181"/>
      <c r="QS787" s="181"/>
      <c r="QT787" s="181"/>
      <c r="QU787" s="181"/>
      <c r="QV787" s="181"/>
      <c r="QW787" s="181"/>
      <c r="QX787" s="181"/>
      <c r="QY787" s="181"/>
      <c r="QZ787" s="181"/>
      <c r="RA787" s="181"/>
      <c r="RB787" s="181"/>
      <c r="RC787" s="181"/>
      <c r="RD787" s="181"/>
      <c r="RE787" s="181"/>
      <c r="RF787" s="181"/>
      <c r="RG787" s="181"/>
      <c r="RH787" s="181"/>
      <c r="RI787" s="181"/>
      <c r="RJ787" s="181"/>
      <c r="RK787" s="181"/>
      <c r="RL787" s="181"/>
      <c r="RM787" s="181"/>
      <c r="RN787" s="181"/>
      <c r="RO787" s="181"/>
      <c r="RP787" s="181"/>
      <c r="RQ787" s="181"/>
      <c r="RR787" s="181"/>
      <c r="RS787" s="181"/>
      <c r="RT787" s="181"/>
      <c r="RU787" s="181"/>
      <c r="RV787" s="181"/>
      <c r="RW787" s="181"/>
      <c r="RX787" s="181"/>
      <c r="RY787" s="181"/>
      <c r="RZ787" s="181"/>
      <c r="SA787" s="181"/>
      <c r="SB787" s="181"/>
    </row>
    <row r="788" spans="1:496" ht="15" customHeight="1" x14ac:dyDescent="0.2">
      <c r="A788" t="s">
        <v>2317</v>
      </c>
      <c r="B788"/>
      <c r="C788"/>
      <c r="D788"/>
      <c r="E788" t="s">
        <v>2318</v>
      </c>
    </row>
    <row r="789" spans="1:496" ht="15" customHeight="1" x14ac:dyDescent="0.2">
      <c r="A789" t="s">
        <v>2319</v>
      </c>
      <c r="B789"/>
      <c r="C789"/>
      <c r="D789"/>
      <c r="E789" t="s">
        <v>2320</v>
      </c>
    </row>
    <row r="790" spans="1:496" ht="15" customHeight="1" x14ac:dyDescent="0.2">
      <c r="A790" t="s">
        <v>2321</v>
      </c>
      <c r="B790"/>
      <c r="C790"/>
      <c r="D790"/>
      <c r="E790" t="s">
        <v>2322</v>
      </c>
    </row>
    <row r="791" spans="1:496" ht="15" customHeight="1" x14ac:dyDescent="0.2">
      <c r="A791" t="s">
        <v>2323</v>
      </c>
      <c r="B791"/>
      <c r="C791"/>
      <c r="D791"/>
      <c r="E791" t="s">
        <v>2324</v>
      </c>
    </row>
    <row r="792" spans="1:496" s="183" customFormat="1" ht="15" customHeight="1" x14ac:dyDescent="0.2">
      <c r="A792" t="s">
        <v>2325</v>
      </c>
      <c r="B792"/>
      <c r="C792"/>
      <c r="D792"/>
      <c r="E792" t="s">
        <v>2326</v>
      </c>
      <c r="F792" s="181"/>
      <c r="G792" s="181"/>
      <c r="H792" s="181"/>
      <c r="I792" s="181"/>
      <c r="J792" s="181"/>
      <c r="K792" s="181"/>
      <c r="L792" s="181"/>
      <c r="M792" s="181"/>
      <c r="N792" s="181"/>
      <c r="O792" s="181"/>
      <c r="P792" s="181"/>
      <c r="Q792" s="181"/>
      <c r="R792" s="181"/>
      <c r="S792" s="181"/>
      <c r="T792" s="181"/>
      <c r="U792" s="181"/>
      <c r="V792" s="181"/>
      <c r="W792" s="181"/>
      <c r="X792" s="181"/>
      <c r="Y792" s="181"/>
      <c r="Z792" s="181"/>
      <c r="AA792" s="181"/>
      <c r="AB792" s="181"/>
      <c r="AC792" s="181"/>
      <c r="AD792" s="181"/>
      <c r="AE792" s="181"/>
      <c r="AF792" s="181"/>
      <c r="AG792" s="181"/>
      <c r="AH792" s="181"/>
      <c r="AI792" s="181"/>
      <c r="AJ792" s="181"/>
      <c r="AK792" s="181"/>
      <c r="AL792" s="181"/>
      <c r="AM792" s="181"/>
      <c r="AN792" s="181"/>
      <c r="AO792" s="181"/>
      <c r="AP792" s="181"/>
      <c r="AQ792" s="181"/>
      <c r="AR792" s="181"/>
      <c r="AS792" s="181"/>
      <c r="AT792" s="181"/>
      <c r="AU792" s="181"/>
      <c r="AV792" s="181"/>
      <c r="AW792" s="181"/>
      <c r="AX792" s="181"/>
      <c r="AY792" s="181"/>
      <c r="AZ792" s="181"/>
      <c r="BA792" s="181"/>
      <c r="BB792" s="181"/>
      <c r="BC792" s="181"/>
      <c r="BD792" s="181"/>
      <c r="BE792" s="181"/>
      <c r="BF792" s="181"/>
      <c r="BG792" s="181"/>
      <c r="BH792" s="181"/>
      <c r="BI792" s="181"/>
      <c r="BJ792" s="181"/>
      <c r="BK792" s="181"/>
      <c r="BL792" s="181"/>
      <c r="BM792" s="181"/>
      <c r="BN792" s="181"/>
      <c r="BO792" s="181"/>
      <c r="BP792" s="181"/>
      <c r="BQ792" s="181"/>
      <c r="BR792" s="181"/>
      <c r="BS792" s="181"/>
      <c r="BT792" s="181"/>
      <c r="BU792" s="181"/>
      <c r="BV792" s="181"/>
      <c r="BW792" s="181"/>
      <c r="BX792" s="181"/>
      <c r="BY792" s="181"/>
      <c r="BZ792" s="181"/>
      <c r="CA792" s="181"/>
      <c r="CB792" s="181"/>
      <c r="CC792" s="181"/>
      <c r="CD792" s="181"/>
      <c r="CE792" s="181"/>
      <c r="CF792" s="181"/>
      <c r="CG792" s="181"/>
      <c r="CH792" s="181"/>
      <c r="CI792" s="181"/>
      <c r="CJ792" s="181"/>
      <c r="CK792" s="181"/>
      <c r="CL792" s="181"/>
      <c r="CM792" s="181"/>
      <c r="CN792" s="181"/>
      <c r="CO792" s="181"/>
      <c r="CP792" s="181"/>
      <c r="CQ792" s="181"/>
      <c r="CR792" s="181"/>
      <c r="CS792" s="181"/>
      <c r="CT792" s="181"/>
      <c r="CU792" s="181"/>
      <c r="CV792" s="181"/>
      <c r="CW792" s="181"/>
      <c r="CX792" s="181"/>
      <c r="CY792" s="181"/>
      <c r="CZ792" s="181"/>
      <c r="DA792" s="181"/>
      <c r="DB792" s="181"/>
      <c r="DC792" s="181"/>
      <c r="DD792" s="181"/>
      <c r="DE792" s="181"/>
      <c r="DF792" s="181"/>
      <c r="DG792" s="181"/>
      <c r="DH792" s="181"/>
      <c r="DI792" s="181"/>
      <c r="DJ792" s="181"/>
      <c r="DK792" s="181"/>
      <c r="DL792" s="181"/>
      <c r="DM792" s="181"/>
      <c r="DN792" s="181"/>
      <c r="DO792" s="181"/>
      <c r="DP792" s="181"/>
      <c r="DQ792" s="181"/>
      <c r="DR792" s="181"/>
      <c r="DS792" s="181"/>
      <c r="DT792" s="181"/>
      <c r="DU792" s="181"/>
      <c r="DV792" s="181"/>
      <c r="DW792" s="181"/>
      <c r="DX792" s="181"/>
      <c r="DY792" s="181"/>
      <c r="DZ792" s="181"/>
      <c r="EA792" s="181"/>
      <c r="EB792" s="181"/>
      <c r="EC792" s="181"/>
      <c r="ED792" s="181"/>
      <c r="EE792" s="181"/>
      <c r="EF792" s="181"/>
      <c r="EG792" s="181"/>
      <c r="EH792" s="181"/>
      <c r="EI792" s="181"/>
      <c r="EJ792" s="181"/>
      <c r="EK792" s="181"/>
      <c r="EL792" s="181"/>
      <c r="EM792" s="181"/>
      <c r="EN792" s="181"/>
      <c r="EO792" s="181"/>
      <c r="EP792" s="181"/>
      <c r="EQ792" s="181"/>
      <c r="ER792" s="181"/>
      <c r="ES792" s="181"/>
      <c r="ET792" s="181"/>
      <c r="EU792" s="181"/>
      <c r="EV792" s="181"/>
      <c r="EW792" s="181"/>
      <c r="EX792" s="181"/>
      <c r="EY792" s="181"/>
      <c r="EZ792" s="181"/>
      <c r="FA792" s="181"/>
      <c r="FB792" s="181"/>
      <c r="FC792" s="181"/>
      <c r="FD792" s="181"/>
      <c r="FE792" s="181"/>
      <c r="FF792" s="181"/>
      <c r="FG792" s="181"/>
      <c r="FH792" s="181"/>
      <c r="FI792" s="181"/>
      <c r="FJ792" s="181"/>
      <c r="FK792" s="181"/>
      <c r="FL792" s="181"/>
      <c r="FM792" s="181"/>
      <c r="FN792" s="181"/>
      <c r="FO792" s="181"/>
      <c r="FP792" s="181"/>
      <c r="FQ792" s="181"/>
      <c r="FR792" s="181"/>
      <c r="FS792" s="181"/>
      <c r="FT792" s="181"/>
      <c r="FU792" s="181"/>
      <c r="FV792" s="181"/>
      <c r="FW792" s="181"/>
      <c r="FX792" s="181"/>
      <c r="FY792" s="181"/>
      <c r="FZ792" s="181"/>
      <c r="GA792" s="181"/>
      <c r="GB792" s="181"/>
      <c r="GC792" s="181"/>
      <c r="GD792" s="181"/>
      <c r="GE792" s="181"/>
      <c r="GF792" s="181"/>
      <c r="GG792" s="181"/>
      <c r="GH792" s="181"/>
      <c r="GI792" s="181"/>
      <c r="GJ792" s="181"/>
      <c r="GK792" s="181"/>
      <c r="GL792" s="181"/>
      <c r="GM792" s="181"/>
      <c r="GN792" s="181"/>
      <c r="GO792" s="181"/>
      <c r="GP792" s="181"/>
      <c r="GQ792" s="181"/>
      <c r="GR792" s="181"/>
      <c r="GS792" s="181"/>
      <c r="GT792" s="181"/>
      <c r="GU792" s="181"/>
      <c r="GV792" s="181"/>
      <c r="GW792" s="181"/>
      <c r="GX792" s="181"/>
      <c r="GY792" s="181"/>
      <c r="GZ792" s="181"/>
      <c r="HA792" s="181"/>
      <c r="HB792" s="181"/>
      <c r="HC792" s="181"/>
      <c r="HD792" s="181"/>
      <c r="HE792" s="181"/>
      <c r="HF792" s="181"/>
      <c r="HG792" s="181"/>
      <c r="HH792" s="181"/>
      <c r="HI792" s="181"/>
      <c r="HJ792" s="181"/>
      <c r="HK792" s="181"/>
      <c r="HL792" s="181"/>
      <c r="HM792" s="181"/>
      <c r="HN792" s="181"/>
      <c r="HO792" s="181"/>
      <c r="HP792" s="181"/>
      <c r="HQ792" s="181"/>
      <c r="HR792" s="181"/>
      <c r="HS792" s="181"/>
      <c r="HT792" s="181"/>
      <c r="HU792" s="181"/>
      <c r="HV792" s="181"/>
      <c r="HW792" s="181"/>
      <c r="HX792" s="181"/>
      <c r="HY792" s="181"/>
      <c r="HZ792" s="181"/>
      <c r="IA792" s="181"/>
      <c r="IB792" s="181"/>
      <c r="IC792" s="181"/>
      <c r="ID792" s="181"/>
      <c r="IE792" s="181"/>
      <c r="IF792" s="181"/>
      <c r="IG792" s="181"/>
      <c r="IH792" s="181"/>
      <c r="II792" s="181"/>
      <c r="IJ792" s="181"/>
      <c r="IK792" s="181"/>
      <c r="IL792" s="181"/>
      <c r="IM792" s="181"/>
      <c r="IN792" s="181"/>
      <c r="IO792" s="181"/>
      <c r="IP792" s="181"/>
      <c r="IQ792" s="181"/>
      <c r="IR792" s="181"/>
      <c r="IS792" s="181"/>
      <c r="IT792" s="181"/>
      <c r="IU792" s="181"/>
      <c r="IV792" s="181"/>
      <c r="IW792" s="181"/>
      <c r="IX792" s="181"/>
      <c r="IY792" s="181"/>
      <c r="IZ792" s="181"/>
      <c r="JA792" s="181"/>
      <c r="JB792" s="181"/>
      <c r="JC792" s="181"/>
      <c r="JD792" s="181"/>
      <c r="JE792" s="181"/>
      <c r="JF792" s="181"/>
      <c r="JG792" s="181"/>
      <c r="JH792" s="181"/>
      <c r="JI792" s="181"/>
      <c r="JJ792" s="181"/>
      <c r="JK792" s="181"/>
      <c r="JL792" s="181"/>
      <c r="JM792" s="181"/>
      <c r="JN792" s="181"/>
      <c r="JO792" s="181"/>
      <c r="JP792" s="181"/>
      <c r="JQ792" s="181"/>
      <c r="JR792" s="181"/>
      <c r="JS792" s="181"/>
      <c r="JT792" s="181"/>
      <c r="JU792" s="181"/>
      <c r="JV792" s="181"/>
      <c r="JW792" s="181"/>
      <c r="JX792" s="181"/>
      <c r="JY792" s="181"/>
      <c r="JZ792" s="181"/>
      <c r="KA792" s="181"/>
      <c r="KB792" s="181"/>
      <c r="KC792" s="181"/>
      <c r="KD792" s="181"/>
      <c r="KE792" s="181"/>
      <c r="KF792" s="181"/>
      <c r="KG792" s="181"/>
      <c r="KH792" s="181"/>
      <c r="KI792" s="181"/>
      <c r="KJ792" s="181"/>
      <c r="KK792" s="181"/>
      <c r="KL792" s="181"/>
      <c r="KM792" s="181"/>
      <c r="KN792" s="181"/>
      <c r="KO792" s="181"/>
      <c r="KP792" s="181"/>
      <c r="KQ792" s="181"/>
      <c r="KR792" s="181"/>
      <c r="KS792" s="181"/>
      <c r="KT792" s="181"/>
      <c r="KU792" s="181"/>
      <c r="KV792" s="181"/>
      <c r="KW792" s="181"/>
      <c r="KX792" s="181"/>
      <c r="KY792" s="181"/>
      <c r="KZ792" s="181"/>
      <c r="LA792" s="181"/>
      <c r="LB792" s="181"/>
      <c r="LC792" s="181"/>
      <c r="LD792" s="181"/>
      <c r="LE792" s="181"/>
      <c r="LF792" s="181"/>
      <c r="LG792" s="181"/>
      <c r="LH792" s="181"/>
      <c r="LI792" s="181"/>
      <c r="LJ792" s="181"/>
      <c r="LK792" s="181"/>
      <c r="LL792" s="181"/>
      <c r="LM792" s="181"/>
      <c r="LN792" s="181"/>
      <c r="LO792" s="181"/>
      <c r="LP792" s="181"/>
      <c r="LQ792" s="181"/>
      <c r="LR792" s="181"/>
      <c r="LS792" s="181"/>
      <c r="LT792" s="181"/>
      <c r="LU792" s="181"/>
      <c r="LV792" s="181"/>
      <c r="LW792" s="181"/>
      <c r="LX792" s="181"/>
      <c r="LY792" s="181"/>
      <c r="LZ792" s="181"/>
      <c r="MA792" s="181"/>
      <c r="MB792" s="181"/>
      <c r="MC792" s="181"/>
      <c r="MD792" s="181"/>
      <c r="ME792" s="181"/>
      <c r="MF792" s="181"/>
      <c r="MG792" s="181"/>
      <c r="MH792" s="181"/>
      <c r="MI792" s="181"/>
      <c r="MJ792" s="181"/>
      <c r="MK792" s="181"/>
      <c r="ML792" s="181"/>
      <c r="MM792" s="181"/>
      <c r="MN792" s="181"/>
      <c r="MO792" s="181"/>
      <c r="MP792" s="181"/>
      <c r="MQ792" s="181"/>
      <c r="MR792" s="181"/>
      <c r="MS792" s="181"/>
      <c r="MT792" s="181"/>
      <c r="MU792" s="181"/>
      <c r="MV792" s="181"/>
      <c r="MW792" s="181"/>
      <c r="MX792" s="181"/>
      <c r="MY792" s="181"/>
      <c r="MZ792" s="181"/>
      <c r="NA792" s="181"/>
      <c r="NB792" s="181"/>
      <c r="NC792" s="181"/>
      <c r="ND792" s="181"/>
      <c r="NE792" s="181"/>
      <c r="NF792" s="181"/>
      <c r="NG792" s="181"/>
      <c r="NH792" s="181"/>
      <c r="NI792" s="181"/>
      <c r="NJ792" s="181"/>
      <c r="NK792" s="181"/>
      <c r="NL792" s="181"/>
      <c r="NM792" s="181"/>
      <c r="NN792" s="181"/>
      <c r="NO792" s="181"/>
      <c r="NP792" s="181"/>
      <c r="NQ792" s="181"/>
      <c r="NR792" s="181"/>
      <c r="NS792" s="181"/>
      <c r="NT792" s="181"/>
      <c r="NU792" s="181"/>
      <c r="NV792" s="181"/>
      <c r="NW792" s="181"/>
      <c r="NX792" s="181"/>
      <c r="NY792" s="181"/>
      <c r="NZ792" s="181"/>
      <c r="OA792" s="181"/>
      <c r="OB792" s="181"/>
      <c r="OC792" s="181"/>
      <c r="OD792" s="181"/>
      <c r="OE792" s="181"/>
      <c r="OF792" s="181"/>
      <c r="OG792" s="181"/>
      <c r="OH792" s="181"/>
      <c r="OI792" s="181"/>
      <c r="OJ792" s="181"/>
      <c r="OK792" s="181"/>
      <c r="OL792" s="181"/>
      <c r="OM792" s="181"/>
      <c r="ON792" s="181"/>
      <c r="OO792" s="181"/>
      <c r="OP792" s="181"/>
      <c r="OQ792" s="181"/>
      <c r="OR792" s="181"/>
      <c r="OS792" s="181"/>
      <c r="OT792" s="181"/>
      <c r="OU792" s="181"/>
      <c r="OV792" s="181"/>
      <c r="OW792" s="181"/>
      <c r="OX792" s="181"/>
      <c r="OY792" s="181"/>
      <c r="OZ792" s="181"/>
      <c r="PA792" s="181"/>
      <c r="PB792" s="181"/>
      <c r="PC792" s="181"/>
      <c r="PD792" s="181"/>
      <c r="PE792" s="181"/>
      <c r="PF792" s="181"/>
      <c r="PG792" s="181"/>
      <c r="PH792" s="181"/>
      <c r="PI792" s="181"/>
      <c r="PJ792" s="181"/>
      <c r="PK792" s="181"/>
      <c r="PL792" s="181"/>
      <c r="PM792" s="181"/>
      <c r="PN792" s="181"/>
      <c r="PO792" s="181"/>
      <c r="PP792" s="181"/>
      <c r="PQ792" s="181"/>
      <c r="PR792" s="181"/>
      <c r="PS792" s="181"/>
      <c r="PT792" s="181"/>
      <c r="PU792" s="181"/>
      <c r="PV792" s="181"/>
      <c r="PW792" s="181"/>
      <c r="PX792" s="181"/>
      <c r="PY792" s="181"/>
      <c r="PZ792" s="181"/>
      <c r="QA792" s="181"/>
      <c r="QB792" s="181"/>
      <c r="QC792" s="181"/>
      <c r="QD792" s="181"/>
      <c r="QE792" s="181"/>
      <c r="QF792" s="181"/>
      <c r="QG792" s="181"/>
      <c r="QH792" s="181"/>
      <c r="QI792" s="181"/>
      <c r="QJ792" s="181"/>
      <c r="QK792" s="181"/>
      <c r="QL792" s="181"/>
      <c r="QM792" s="181"/>
      <c r="QN792" s="181"/>
      <c r="QO792" s="181"/>
      <c r="QP792" s="181"/>
      <c r="QQ792" s="181"/>
      <c r="QR792" s="181"/>
      <c r="QS792" s="181"/>
      <c r="QT792" s="181"/>
      <c r="QU792" s="181"/>
      <c r="QV792" s="181"/>
      <c r="QW792" s="181"/>
      <c r="QX792" s="181"/>
      <c r="QY792" s="181"/>
      <c r="QZ792" s="181"/>
      <c r="RA792" s="181"/>
      <c r="RB792" s="181"/>
      <c r="RC792" s="181"/>
      <c r="RD792" s="181"/>
      <c r="RE792" s="181"/>
      <c r="RF792" s="181"/>
      <c r="RG792" s="181"/>
      <c r="RH792" s="181"/>
      <c r="RI792" s="181"/>
      <c r="RJ792" s="181"/>
      <c r="RK792" s="181"/>
      <c r="RL792" s="181"/>
      <c r="RM792" s="181"/>
      <c r="RN792" s="181"/>
      <c r="RO792" s="181"/>
      <c r="RP792" s="181"/>
      <c r="RQ792" s="181"/>
      <c r="RR792" s="181"/>
      <c r="RS792" s="181"/>
      <c r="RT792" s="181"/>
      <c r="RU792" s="181"/>
      <c r="RV792" s="181"/>
      <c r="RW792" s="181"/>
      <c r="RX792" s="181"/>
      <c r="RY792" s="181"/>
      <c r="RZ792" s="181"/>
      <c r="SA792" s="181"/>
      <c r="SB792" s="181"/>
    </row>
    <row r="793" spans="1:496" s="183" customFormat="1" ht="15" customHeight="1" x14ac:dyDescent="0.2">
      <c r="A793" t="s">
        <v>2327</v>
      </c>
      <c r="B793"/>
      <c r="C793"/>
      <c r="D793"/>
      <c r="E793" t="s">
        <v>2328</v>
      </c>
      <c r="F793" s="181"/>
      <c r="G793" s="181"/>
      <c r="H793" s="181"/>
      <c r="I793" s="181"/>
      <c r="J793" s="181"/>
      <c r="K793" s="181"/>
      <c r="L793" s="181"/>
      <c r="M793" s="181"/>
      <c r="N793" s="181"/>
      <c r="O793" s="181"/>
      <c r="P793" s="181"/>
      <c r="Q793" s="181"/>
      <c r="R793" s="181"/>
      <c r="S793" s="181"/>
      <c r="T793" s="181"/>
      <c r="U793" s="181"/>
      <c r="V793" s="181"/>
      <c r="W793" s="181"/>
      <c r="X793" s="181"/>
      <c r="Y793" s="181"/>
      <c r="Z793" s="181"/>
      <c r="AA793" s="181"/>
      <c r="AB793" s="181"/>
      <c r="AC793" s="181"/>
      <c r="AD793" s="181"/>
      <c r="AE793" s="181"/>
      <c r="AF793" s="181"/>
      <c r="AG793" s="181"/>
      <c r="AH793" s="181"/>
      <c r="AI793" s="181"/>
      <c r="AJ793" s="181"/>
      <c r="AK793" s="181"/>
      <c r="AL793" s="181"/>
      <c r="AM793" s="181"/>
      <c r="AN793" s="181"/>
      <c r="AO793" s="181"/>
      <c r="AP793" s="181"/>
      <c r="AQ793" s="181"/>
      <c r="AR793" s="181"/>
      <c r="AS793" s="181"/>
      <c r="AT793" s="181"/>
      <c r="AU793" s="181"/>
      <c r="AV793" s="181"/>
      <c r="AW793" s="181"/>
      <c r="AX793" s="181"/>
      <c r="AY793" s="181"/>
      <c r="AZ793" s="181"/>
      <c r="BA793" s="181"/>
      <c r="BB793" s="181"/>
      <c r="BC793" s="181"/>
      <c r="BD793" s="181"/>
      <c r="BE793" s="181"/>
      <c r="BF793" s="181"/>
      <c r="BG793" s="181"/>
      <c r="BH793" s="181"/>
      <c r="BI793" s="181"/>
      <c r="BJ793" s="181"/>
      <c r="BK793" s="181"/>
      <c r="BL793" s="181"/>
      <c r="BM793" s="181"/>
      <c r="BN793" s="181"/>
      <c r="BO793" s="181"/>
      <c r="BP793" s="181"/>
      <c r="BQ793" s="181"/>
      <c r="BR793" s="181"/>
      <c r="BS793" s="181"/>
      <c r="BT793" s="181"/>
      <c r="BU793" s="181"/>
      <c r="BV793" s="181"/>
      <c r="BW793" s="181"/>
      <c r="BX793" s="181"/>
      <c r="BY793" s="181"/>
      <c r="BZ793" s="181"/>
      <c r="CA793" s="181"/>
      <c r="CB793" s="181"/>
      <c r="CC793" s="181"/>
      <c r="CD793" s="181"/>
      <c r="CE793" s="181"/>
      <c r="CF793" s="181"/>
      <c r="CG793" s="181"/>
      <c r="CH793" s="181"/>
      <c r="CI793" s="181"/>
      <c r="CJ793" s="181"/>
      <c r="CK793" s="181"/>
      <c r="CL793" s="181"/>
      <c r="CM793" s="181"/>
      <c r="CN793" s="181"/>
      <c r="CO793" s="181"/>
      <c r="CP793" s="181"/>
      <c r="CQ793" s="181"/>
      <c r="CR793" s="181"/>
      <c r="CS793" s="181"/>
      <c r="CT793" s="181"/>
      <c r="CU793" s="181"/>
      <c r="CV793" s="181"/>
      <c r="CW793" s="181"/>
      <c r="CX793" s="181"/>
      <c r="CY793" s="181"/>
      <c r="CZ793" s="181"/>
      <c r="DA793" s="181"/>
      <c r="DB793" s="181"/>
      <c r="DC793" s="181"/>
      <c r="DD793" s="181"/>
      <c r="DE793" s="181"/>
      <c r="DF793" s="181"/>
      <c r="DG793" s="181"/>
      <c r="DH793" s="181"/>
      <c r="DI793" s="181"/>
      <c r="DJ793" s="181"/>
      <c r="DK793" s="181"/>
      <c r="DL793" s="181"/>
      <c r="DM793" s="181"/>
      <c r="DN793" s="181"/>
      <c r="DO793" s="181"/>
      <c r="DP793" s="181"/>
      <c r="DQ793" s="181"/>
      <c r="DR793" s="181"/>
      <c r="DS793" s="181"/>
      <c r="DT793" s="181"/>
      <c r="DU793" s="181"/>
      <c r="DV793" s="181"/>
      <c r="DW793" s="181"/>
      <c r="DX793" s="181"/>
      <c r="DY793" s="181"/>
      <c r="DZ793" s="181"/>
      <c r="EA793" s="181"/>
      <c r="EB793" s="181"/>
      <c r="EC793" s="181"/>
      <c r="ED793" s="181"/>
      <c r="EE793" s="181"/>
      <c r="EF793" s="181"/>
      <c r="EG793" s="181"/>
      <c r="EH793" s="181"/>
      <c r="EI793" s="181"/>
      <c r="EJ793" s="181"/>
      <c r="EK793" s="181"/>
      <c r="EL793" s="181"/>
      <c r="EM793" s="181"/>
      <c r="EN793" s="181"/>
      <c r="EO793" s="181"/>
      <c r="EP793" s="181"/>
      <c r="EQ793" s="181"/>
      <c r="ER793" s="181"/>
      <c r="ES793" s="181"/>
      <c r="ET793" s="181"/>
      <c r="EU793" s="181"/>
      <c r="EV793" s="181"/>
      <c r="EW793" s="181"/>
      <c r="EX793" s="181"/>
      <c r="EY793" s="181"/>
      <c r="EZ793" s="181"/>
      <c r="FA793" s="181"/>
      <c r="FB793" s="181"/>
      <c r="FC793" s="181"/>
      <c r="FD793" s="181"/>
      <c r="FE793" s="181"/>
      <c r="FF793" s="181"/>
      <c r="FG793" s="181"/>
      <c r="FH793" s="181"/>
      <c r="FI793" s="181"/>
      <c r="FJ793" s="181"/>
      <c r="FK793" s="181"/>
      <c r="FL793" s="181"/>
      <c r="FM793" s="181"/>
      <c r="FN793" s="181"/>
      <c r="FO793" s="181"/>
      <c r="FP793" s="181"/>
      <c r="FQ793" s="181"/>
      <c r="FR793" s="181"/>
      <c r="FS793" s="181"/>
      <c r="FT793" s="181"/>
      <c r="FU793" s="181"/>
      <c r="FV793" s="181"/>
      <c r="FW793" s="181"/>
      <c r="FX793" s="181"/>
      <c r="FY793" s="181"/>
      <c r="FZ793" s="181"/>
      <c r="GA793" s="181"/>
      <c r="GB793" s="181"/>
      <c r="GC793" s="181"/>
      <c r="GD793" s="181"/>
      <c r="GE793" s="181"/>
      <c r="GF793" s="181"/>
      <c r="GG793" s="181"/>
      <c r="GH793" s="181"/>
      <c r="GI793" s="181"/>
      <c r="GJ793" s="181"/>
      <c r="GK793" s="181"/>
      <c r="GL793" s="181"/>
      <c r="GM793" s="181"/>
      <c r="GN793" s="181"/>
      <c r="GO793" s="181"/>
      <c r="GP793" s="181"/>
      <c r="GQ793" s="181"/>
      <c r="GR793" s="181"/>
      <c r="GS793" s="181"/>
      <c r="GT793" s="181"/>
      <c r="GU793" s="181"/>
      <c r="GV793" s="181"/>
      <c r="GW793" s="181"/>
      <c r="GX793" s="181"/>
      <c r="GY793" s="181"/>
      <c r="GZ793" s="181"/>
      <c r="HA793" s="181"/>
      <c r="HB793" s="181"/>
      <c r="HC793" s="181"/>
      <c r="HD793" s="181"/>
      <c r="HE793" s="181"/>
      <c r="HF793" s="181"/>
      <c r="HG793" s="181"/>
      <c r="HH793" s="181"/>
      <c r="HI793" s="181"/>
      <c r="HJ793" s="181"/>
      <c r="HK793" s="181"/>
      <c r="HL793" s="181"/>
      <c r="HM793" s="181"/>
      <c r="HN793" s="181"/>
      <c r="HO793" s="181"/>
      <c r="HP793" s="181"/>
      <c r="HQ793" s="181"/>
      <c r="HR793" s="181"/>
      <c r="HS793" s="181"/>
      <c r="HT793" s="181"/>
      <c r="HU793" s="181"/>
      <c r="HV793" s="181"/>
      <c r="HW793" s="181"/>
      <c r="HX793" s="181"/>
      <c r="HY793" s="181"/>
      <c r="HZ793" s="181"/>
      <c r="IA793" s="181"/>
      <c r="IB793" s="181"/>
      <c r="IC793" s="181"/>
      <c r="ID793" s="181"/>
      <c r="IE793" s="181"/>
      <c r="IF793" s="181"/>
      <c r="IG793" s="181"/>
      <c r="IH793" s="181"/>
      <c r="II793" s="181"/>
      <c r="IJ793" s="181"/>
      <c r="IK793" s="181"/>
      <c r="IL793" s="181"/>
      <c r="IM793" s="181"/>
      <c r="IN793" s="181"/>
      <c r="IO793" s="181"/>
      <c r="IP793" s="181"/>
      <c r="IQ793" s="181"/>
      <c r="IR793" s="181"/>
      <c r="IS793" s="181"/>
      <c r="IT793" s="181"/>
      <c r="IU793" s="181"/>
      <c r="IV793" s="181"/>
      <c r="IW793" s="181"/>
      <c r="IX793" s="181"/>
      <c r="IY793" s="181"/>
      <c r="IZ793" s="181"/>
      <c r="JA793" s="181"/>
      <c r="JB793" s="181"/>
      <c r="JC793" s="181"/>
      <c r="JD793" s="181"/>
      <c r="JE793" s="181"/>
      <c r="JF793" s="181"/>
      <c r="JG793" s="181"/>
      <c r="JH793" s="181"/>
      <c r="JI793" s="181"/>
      <c r="JJ793" s="181"/>
      <c r="JK793" s="181"/>
      <c r="JL793" s="181"/>
      <c r="JM793" s="181"/>
      <c r="JN793" s="181"/>
      <c r="JO793" s="181"/>
      <c r="JP793" s="181"/>
      <c r="JQ793" s="181"/>
      <c r="JR793" s="181"/>
      <c r="JS793" s="181"/>
      <c r="JT793" s="181"/>
      <c r="JU793" s="181"/>
      <c r="JV793" s="181"/>
      <c r="JW793" s="181"/>
      <c r="JX793" s="181"/>
      <c r="JY793" s="181"/>
      <c r="JZ793" s="181"/>
      <c r="KA793" s="181"/>
      <c r="KB793" s="181"/>
      <c r="KC793" s="181"/>
      <c r="KD793" s="181"/>
      <c r="KE793" s="181"/>
      <c r="KF793" s="181"/>
      <c r="KG793" s="181"/>
      <c r="KH793" s="181"/>
      <c r="KI793" s="181"/>
      <c r="KJ793" s="181"/>
      <c r="KK793" s="181"/>
      <c r="KL793" s="181"/>
      <c r="KM793" s="181"/>
      <c r="KN793" s="181"/>
      <c r="KO793" s="181"/>
      <c r="KP793" s="181"/>
      <c r="KQ793" s="181"/>
      <c r="KR793" s="181"/>
      <c r="KS793" s="181"/>
      <c r="KT793" s="181"/>
      <c r="KU793" s="181"/>
      <c r="KV793" s="181"/>
      <c r="KW793" s="181"/>
      <c r="KX793" s="181"/>
      <c r="KY793" s="181"/>
      <c r="KZ793" s="181"/>
      <c r="LA793" s="181"/>
      <c r="LB793" s="181"/>
      <c r="LC793" s="181"/>
      <c r="LD793" s="181"/>
      <c r="LE793" s="181"/>
      <c r="LF793" s="181"/>
      <c r="LG793" s="181"/>
      <c r="LH793" s="181"/>
      <c r="LI793" s="181"/>
      <c r="LJ793" s="181"/>
      <c r="LK793" s="181"/>
      <c r="LL793" s="181"/>
      <c r="LM793" s="181"/>
      <c r="LN793" s="181"/>
      <c r="LO793" s="181"/>
      <c r="LP793" s="181"/>
      <c r="LQ793" s="181"/>
      <c r="LR793" s="181"/>
      <c r="LS793" s="181"/>
      <c r="LT793" s="181"/>
      <c r="LU793" s="181"/>
      <c r="LV793" s="181"/>
      <c r="LW793" s="181"/>
      <c r="LX793" s="181"/>
      <c r="LY793" s="181"/>
      <c r="LZ793" s="181"/>
      <c r="MA793" s="181"/>
      <c r="MB793" s="181"/>
      <c r="MC793" s="181"/>
      <c r="MD793" s="181"/>
      <c r="ME793" s="181"/>
      <c r="MF793" s="181"/>
      <c r="MG793" s="181"/>
      <c r="MH793" s="181"/>
      <c r="MI793" s="181"/>
      <c r="MJ793" s="181"/>
      <c r="MK793" s="181"/>
      <c r="ML793" s="181"/>
      <c r="MM793" s="181"/>
      <c r="MN793" s="181"/>
      <c r="MO793" s="181"/>
      <c r="MP793" s="181"/>
      <c r="MQ793" s="181"/>
      <c r="MR793" s="181"/>
      <c r="MS793" s="181"/>
      <c r="MT793" s="181"/>
      <c r="MU793" s="181"/>
      <c r="MV793" s="181"/>
      <c r="MW793" s="181"/>
      <c r="MX793" s="181"/>
      <c r="MY793" s="181"/>
      <c r="MZ793" s="181"/>
      <c r="NA793" s="181"/>
      <c r="NB793" s="181"/>
      <c r="NC793" s="181"/>
      <c r="ND793" s="181"/>
      <c r="NE793" s="181"/>
      <c r="NF793" s="181"/>
      <c r="NG793" s="181"/>
      <c r="NH793" s="181"/>
      <c r="NI793" s="181"/>
      <c r="NJ793" s="181"/>
      <c r="NK793" s="181"/>
      <c r="NL793" s="181"/>
      <c r="NM793" s="181"/>
      <c r="NN793" s="181"/>
      <c r="NO793" s="181"/>
      <c r="NP793" s="181"/>
      <c r="NQ793" s="181"/>
      <c r="NR793" s="181"/>
      <c r="NS793" s="181"/>
      <c r="NT793" s="181"/>
      <c r="NU793" s="181"/>
      <c r="NV793" s="181"/>
      <c r="NW793" s="181"/>
      <c r="NX793" s="181"/>
      <c r="NY793" s="181"/>
      <c r="NZ793" s="181"/>
      <c r="OA793" s="181"/>
      <c r="OB793" s="181"/>
      <c r="OC793" s="181"/>
      <c r="OD793" s="181"/>
      <c r="OE793" s="181"/>
      <c r="OF793" s="181"/>
      <c r="OG793" s="181"/>
      <c r="OH793" s="181"/>
      <c r="OI793" s="181"/>
      <c r="OJ793" s="181"/>
      <c r="OK793" s="181"/>
      <c r="OL793" s="181"/>
      <c r="OM793" s="181"/>
      <c r="ON793" s="181"/>
      <c r="OO793" s="181"/>
      <c r="OP793" s="181"/>
      <c r="OQ793" s="181"/>
      <c r="OR793" s="181"/>
      <c r="OS793" s="181"/>
      <c r="OT793" s="181"/>
      <c r="OU793" s="181"/>
      <c r="OV793" s="181"/>
      <c r="OW793" s="181"/>
      <c r="OX793" s="181"/>
      <c r="OY793" s="181"/>
      <c r="OZ793" s="181"/>
      <c r="PA793" s="181"/>
      <c r="PB793" s="181"/>
      <c r="PC793" s="181"/>
      <c r="PD793" s="181"/>
      <c r="PE793" s="181"/>
      <c r="PF793" s="181"/>
      <c r="PG793" s="181"/>
      <c r="PH793" s="181"/>
      <c r="PI793" s="181"/>
      <c r="PJ793" s="181"/>
      <c r="PK793" s="181"/>
      <c r="PL793" s="181"/>
      <c r="PM793" s="181"/>
      <c r="PN793" s="181"/>
      <c r="PO793" s="181"/>
      <c r="PP793" s="181"/>
      <c r="PQ793" s="181"/>
      <c r="PR793" s="181"/>
      <c r="PS793" s="181"/>
      <c r="PT793" s="181"/>
      <c r="PU793" s="181"/>
      <c r="PV793" s="181"/>
      <c r="PW793" s="181"/>
      <c r="PX793" s="181"/>
      <c r="PY793" s="181"/>
      <c r="PZ793" s="181"/>
      <c r="QA793" s="181"/>
      <c r="QB793" s="181"/>
      <c r="QC793" s="181"/>
      <c r="QD793" s="181"/>
      <c r="QE793" s="181"/>
      <c r="QF793" s="181"/>
      <c r="QG793" s="181"/>
      <c r="QH793" s="181"/>
      <c r="QI793" s="181"/>
      <c r="QJ793" s="181"/>
      <c r="QK793" s="181"/>
      <c r="QL793" s="181"/>
      <c r="QM793" s="181"/>
      <c r="QN793" s="181"/>
      <c r="QO793" s="181"/>
      <c r="QP793" s="181"/>
      <c r="QQ793" s="181"/>
      <c r="QR793" s="181"/>
      <c r="QS793" s="181"/>
      <c r="QT793" s="181"/>
      <c r="QU793" s="181"/>
      <c r="QV793" s="181"/>
      <c r="QW793" s="181"/>
      <c r="QX793" s="181"/>
      <c r="QY793" s="181"/>
      <c r="QZ793" s="181"/>
      <c r="RA793" s="181"/>
      <c r="RB793" s="181"/>
      <c r="RC793" s="181"/>
      <c r="RD793" s="181"/>
      <c r="RE793" s="181"/>
      <c r="RF793" s="181"/>
      <c r="RG793" s="181"/>
      <c r="RH793" s="181"/>
      <c r="RI793" s="181"/>
      <c r="RJ793" s="181"/>
      <c r="RK793" s="181"/>
      <c r="RL793" s="181"/>
      <c r="RM793" s="181"/>
      <c r="RN793" s="181"/>
      <c r="RO793" s="181"/>
      <c r="RP793" s="181"/>
      <c r="RQ793" s="181"/>
      <c r="RR793" s="181"/>
      <c r="RS793" s="181"/>
      <c r="RT793" s="181"/>
      <c r="RU793" s="181"/>
      <c r="RV793" s="181"/>
      <c r="RW793" s="181"/>
      <c r="RX793" s="181"/>
      <c r="RY793" s="181"/>
      <c r="RZ793" s="181"/>
      <c r="SA793" s="181"/>
      <c r="SB793" s="181"/>
    </row>
    <row r="794" spans="1:496" s="183" customFormat="1" ht="15" customHeight="1" x14ac:dyDescent="0.2">
      <c r="A794" t="s">
        <v>2329</v>
      </c>
      <c r="B794"/>
      <c r="C794"/>
      <c r="D794"/>
      <c r="E794" t="s">
        <v>2330</v>
      </c>
      <c r="F794" s="181"/>
      <c r="G794" s="181"/>
      <c r="H794" s="181"/>
      <c r="I794" s="181"/>
      <c r="J794" s="181"/>
      <c r="K794" s="181"/>
      <c r="L794" s="181"/>
      <c r="M794" s="181"/>
      <c r="N794" s="181"/>
      <c r="O794" s="181"/>
      <c r="P794" s="181"/>
      <c r="Q794" s="181"/>
      <c r="R794" s="181"/>
      <c r="S794" s="181"/>
      <c r="T794" s="181"/>
      <c r="U794" s="181"/>
      <c r="V794" s="181"/>
      <c r="W794" s="181"/>
      <c r="X794" s="181"/>
      <c r="Y794" s="181"/>
      <c r="Z794" s="181"/>
      <c r="AA794" s="181"/>
      <c r="AB794" s="181"/>
      <c r="AC794" s="181"/>
      <c r="AD794" s="181"/>
      <c r="AE794" s="181"/>
      <c r="AF794" s="181"/>
      <c r="AG794" s="181"/>
      <c r="AH794" s="181"/>
      <c r="AI794" s="181"/>
      <c r="AJ794" s="181"/>
      <c r="AK794" s="181"/>
      <c r="AL794" s="181"/>
      <c r="AM794" s="181"/>
      <c r="AN794" s="181"/>
      <c r="AO794" s="181"/>
      <c r="AP794" s="181"/>
      <c r="AQ794" s="181"/>
      <c r="AR794" s="181"/>
      <c r="AS794" s="181"/>
      <c r="AT794" s="181"/>
      <c r="AU794" s="181"/>
      <c r="AV794" s="181"/>
      <c r="AW794" s="181"/>
      <c r="AX794" s="181"/>
      <c r="AY794" s="181"/>
      <c r="AZ794" s="181"/>
      <c r="BA794" s="181"/>
      <c r="BB794" s="181"/>
      <c r="BC794" s="181"/>
      <c r="BD794" s="181"/>
      <c r="BE794" s="181"/>
      <c r="BF794" s="181"/>
      <c r="BG794" s="181"/>
      <c r="BH794" s="181"/>
      <c r="BI794" s="181"/>
      <c r="BJ794" s="181"/>
      <c r="BK794" s="181"/>
      <c r="BL794" s="181"/>
      <c r="BM794" s="181"/>
      <c r="BN794" s="181"/>
      <c r="BO794" s="181"/>
      <c r="BP794" s="181"/>
      <c r="BQ794" s="181"/>
      <c r="BR794" s="181"/>
      <c r="BS794" s="181"/>
      <c r="BT794" s="181"/>
      <c r="BU794" s="181"/>
      <c r="BV794" s="181"/>
      <c r="BW794" s="181"/>
      <c r="BX794" s="181"/>
      <c r="BY794" s="181"/>
      <c r="BZ794" s="181"/>
      <c r="CA794" s="181"/>
      <c r="CB794" s="181"/>
      <c r="CC794" s="181"/>
      <c r="CD794" s="181"/>
      <c r="CE794" s="181"/>
      <c r="CF794" s="181"/>
      <c r="CG794" s="181"/>
      <c r="CH794" s="181"/>
      <c r="CI794" s="181"/>
      <c r="CJ794" s="181"/>
      <c r="CK794" s="181"/>
      <c r="CL794" s="181"/>
      <c r="CM794" s="181"/>
      <c r="CN794" s="181"/>
      <c r="CO794" s="181"/>
      <c r="CP794" s="181"/>
      <c r="CQ794" s="181"/>
      <c r="CR794" s="181"/>
      <c r="CS794" s="181"/>
      <c r="CT794" s="181"/>
      <c r="CU794" s="181"/>
      <c r="CV794" s="181"/>
      <c r="CW794" s="181"/>
      <c r="CX794" s="181"/>
      <c r="CY794" s="181"/>
      <c r="CZ794" s="181"/>
      <c r="DA794" s="181"/>
      <c r="DB794" s="181"/>
      <c r="DC794" s="181"/>
      <c r="DD794" s="181"/>
      <c r="DE794" s="181"/>
      <c r="DF794" s="181"/>
      <c r="DG794" s="181"/>
      <c r="DH794" s="181"/>
      <c r="DI794" s="181"/>
      <c r="DJ794" s="181"/>
      <c r="DK794" s="181"/>
      <c r="DL794" s="181"/>
      <c r="DM794" s="181"/>
      <c r="DN794" s="181"/>
      <c r="DO794" s="181"/>
      <c r="DP794" s="181"/>
      <c r="DQ794" s="181"/>
      <c r="DR794" s="181"/>
      <c r="DS794" s="181"/>
      <c r="DT794" s="181"/>
      <c r="DU794" s="181"/>
      <c r="DV794" s="181"/>
      <c r="DW794" s="181"/>
      <c r="DX794" s="181"/>
      <c r="DY794" s="181"/>
      <c r="DZ794" s="181"/>
      <c r="EA794" s="181"/>
      <c r="EB794" s="181"/>
      <c r="EC794" s="181"/>
      <c r="ED794" s="181"/>
      <c r="EE794" s="181"/>
      <c r="EF794" s="181"/>
      <c r="EG794" s="181"/>
      <c r="EH794" s="181"/>
      <c r="EI794" s="181"/>
      <c r="EJ794" s="181"/>
      <c r="EK794" s="181"/>
      <c r="EL794" s="181"/>
      <c r="EM794" s="181"/>
      <c r="EN794" s="181"/>
      <c r="EO794" s="181"/>
      <c r="EP794" s="181"/>
      <c r="EQ794" s="181"/>
      <c r="ER794" s="181"/>
      <c r="ES794" s="181"/>
      <c r="ET794" s="181"/>
      <c r="EU794" s="181"/>
      <c r="EV794" s="181"/>
      <c r="EW794" s="181"/>
      <c r="EX794" s="181"/>
      <c r="EY794" s="181"/>
      <c r="EZ794" s="181"/>
      <c r="FA794" s="181"/>
      <c r="FB794" s="181"/>
      <c r="FC794" s="181"/>
      <c r="FD794" s="181"/>
      <c r="FE794" s="181"/>
      <c r="FF794" s="181"/>
      <c r="FG794" s="181"/>
      <c r="FH794" s="181"/>
      <c r="FI794" s="181"/>
      <c r="FJ794" s="181"/>
      <c r="FK794" s="181"/>
      <c r="FL794" s="181"/>
      <c r="FM794" s="181"/>
      <c r="FN794" s="181"/>
      <c r="FO794" s="181"/>
      <c r="FP794" s="181"/>
      <c r="FQ794" s="181"/>
      <c r="FR794" s="181"/>
      <c r="FS794" s="181"/>
      <c r="FT794" s="181"/>
      <c r="FU794" s="181"/>
      <c r="FV794" s="181"/>
      <c r="FW794" s="181"/>
      <c r="FX794" s="181"/>
      <c r="FY794" s="181"/>
      <c r="FZ794" s="181"/>
      <c r="GA794" s="181"/>
      <c r="GB794" s="181"/>
      <c r="GC794" s="181"/>
      <c r="GD794" s="181"/>
      <c r="GE794" s="181"/>
      <c r="GF794" s="181"/>
      <c r="GG794" s="181"/>
      <c r="GH794" s="181"/>
      <c r="GI794" s="181"/>
      <c r="GJ794" s="181"/>
      <c r="GK794" s="181"/>
      <c r="GL794" s="181"/>
      <c r="GM794" s="181"/>
      <c r="GN794" s="181"/>
      <c r="GO794" s="181"/>
      <c r="GP794" s="181"/>
      <c r="GQ794" s="181"/>
      <c r="GR794" s="181"/>
      <c r="GS794" s="181"/>
      <c r="GT794" s="181"/>
      <c r="GU794" s="181"/>
      <c r="GV794" s="181"/>
      <c r="GW794" s="181"/>
      <c r="GX794" s="181"/>
      <c r="GY794" s="181"/>
      <c r="GZ794" s="181"/>
      <c r="HA794" s="181"/>
      <c r="HB794" s="181"/>
      <c r="HC794" s="181"/>
      <c r="HD794" s="181"/>
      <c r="HE794" s="181"/>
      <c r="HF794" s="181"/>
      <c r="HG794" s="181"/>
      <c r="HH794" s="181"/>
      <c r="HI794" s="181"/>
      <c r="HJ794" s="181"/>
      <c r="HK794" s="181"/>
      <c r="HL794" s="181"/>
      <c r="HM794" s="181"/>
      <c r="HN794" s="181"/>
      <c r="HO794" s="181"/>
      <c r="HP794" s="181"/>
      <c r="HQ794" s="181"/>
      <c r="HR794" s="181"/>
      <c r="HS794" s="181"/>
      <c r="HT794" s="181"/>
      <c r="HU794" s="181"/>
      <c r="HV794" s="181"/>
      <c r="HW794" s="181"/>
      <c r="HX794" s="181"/>
      <c r="HY794" s="181"/>
      <c r="HZ794" s="181"/>
      <c r="IA794" s="181"/>
      <c r="IB794" s="181"/>
      <c r="IC794" s="181"/>
      <c r="ID794" s="181"/>
      <c r="IE794" s="181"/>
      <c r="IF794" s="181"/>
      <c r="IG794" s="181"/>
      <c r="IH794" s="181"/>
      <c r="II794" s="181"/>
      <c r="IJ794" s="181"/>
      <c r="IK794" s="181"/>
      <c r="IL794" s="181"/>
      <c r="IM794" s="181"/>
      <c r="IN794" s="181"/>
      <c r="IO794" s="181"/>
      <c r="IP794" s="181"/>
      <c r="IQ794" s="181"/>
      <c r="IR794" s="181"/>
      <c r="IS794" s="181"/>
      <c r="IT794" s="181"/>
      <c r="IU794" s="181"/>
      <c r="IV794" s="181"/>
      <c r="IW794" s="181"/>
      <c r="IX794" s="181"/>
      <c r="IY794" s="181"/>
      <c r="IZ794" s="181"/>
      <c r="JA794" s="181"/>
      <c r="JB794" s="181"/>
      <c r="JC794" s="181"/>
      <c r="JD794" s="181"/>
      <c r="JE794" s="181"/>
      <c r="JF794" s="181"/>
      <c r="JG794" s="181"/>
      <c r="JH794" s="181"/>
      <c r="JI794" s="181"/>
      <c r="JJ794" s="181"/>
      <c r="JK794" s="181"/>
      <c r="JL794" s="181"/>
      <c r="JM794" s="181"/>
      <c r="JN794" s="181"/>
      <c r="JO794" s="181"/>
      <c r="JP794" s="181"/>
      <c r="JQ794" s="181"/>
      <c r="JR794" s="181"/>
      <c r="JS794" s="181"/>
      <c r="JT794" s="181"/>
      <c r="JU794" s="181"/>
      <c r="JV794" s="181"/>
      <c r="JW794" s="181"/>
      <c r="JX794" s="181"/>
      <c r="JY794" s="181"/>
      <c r="JZ794" s="181"/>
      <c r="KA794" s="181"/>
      <c r="KB794" s="181"/>
      <c r="KC794" s="181"/>
      <c r="KD794" s="181"/>
      <c r="KE794" s="181"/>
      <c r="KF794" s="181"/>
      <c r="KG794" s="181"/>
      <c r="KH794" s="181"/>
      <c r="KI794" s="181"/>
      <c r="KJ794" s="181"/>
      <c r="KK794" s="181"/>
      <c r="KL794" s="181"/>
      <c r="KM794" s="181"/>
      <c r="KN794" s="181"/>
      <c r="KO794" s="181"/>
      <c r="KP794" s="181"/>
      <c r="KQ794" s="181"/>
      <c r="KR794" s="181"/>
      <c r="KS794" s="181"/>
      <c r="KT794" s="181"/>
      <c r="KU794" s="181"/>
      <c r="KV794" s="181"/>
      <c r="KW794" s="181"/>
      <c r="KX794" s="181"/>
      <c r="KY794" s="181"/>
      <c r="KZ794" s="181"/>
      <c r="LA794" s="181"/>
      <c r="LB794" s="181"/>
      <c r="LC794" s="181"/>
      <c r="LD794" s="181"/>
      <c r="LE794" s="181"/>
      <c r="LF794" s="181"/>
      <c r="LG794" s="181"/>
      <c r="LH794" s="181"/>
      <c r="LI794" s="181"/>
      <c r="LJ794" s="181"/>
      <c r="LK794" s="181"/>
      <c r="LL794" s="181"/>
      <c r="LM794" s="181"/>
      <c r="LN794" s="181"/>
      <c r="LO794" s="181"/>
      <c r="LP794" s="181"/>
      <c r="LQ794" s="181"/>
      <c r="LR794" s="181"/>
      <c r="LS794" s="181"/>
      <c r="LT794" s="181"/>
      <c r="LU794" s="181"/>
      <c r="LV794" s="181"/>
      <c r="LW794" s="181"/>
      <c r="LX794" s="181"/>
      <c r="LY794" s="181"/>
      <c r="LZ794" s="181"/>
      <c r="MA794" s="181"/>
      <c r="MB794" s="181"/>
      <c r="MC794" s="181"/>
      <c r="MD794" s="181"/>
      <c r="ME794" s="181"/>
      <c r="MF794" s="181"/>
      <c r="MG794" s="181"/>
      <c r="MH794" s="181"/>
      <c r="MI794" s="181"/>
      <c r="MJ794" s="181"/>
      <c r="MK794" s="181"/>
      <c r="ML794" s="181"/>
      <c r="MM794" s="181"/>
      <c r="MN794" s="181"/>
      <c r="MO794" s="181"/>
      <c r="MP794" s="181"/>
      <c r="MQ794" s="181"/>
      <c r="MR794" s="181"/>
      <c r="MS794" s="181"/>
      <c r="MT794" s="181"/>
      <c r="MU794" s="181"/>
      <c r="MV794" s="181"/>
      <c r="MW794" s="181"/>
      <c r="MX794" s="181"/>
      <c r="MY794" s="181"/>
      <c r="MZ794" s="181"/>
      <c r="NA794" s="181"/>
      <c r="NB794" s="181"/>
      <c r="NC794" s="181"/>
      <c r="ND794" s="181"/>
      <c r="NE794" s="181"/>
      <c r="NF794" s="181"/>
      <c r="NG794" s="181"/>
      <c r="NH794" s="181"/>
      <c r="NI794" s="181"/>
      <c r="NJ794" s="181"/>
      <c r="NK794" s="181"/>
      <c r="NL794" s="181"/>
      <c r="NM794" s="181"/>
      <c r="NN794" s="181"/>
      <c r="NO794" s="181"/>
      <c r="NP794" s="181"/>
      <c r="NQ794" s="181"/>
      <c r="NR794" s="181"/>
      <c r="NS794" s="181"/>
      <c r="NT794" s="181"/>
      <c r="NU794" s="181"/>
      <c r="NV794" s="181"/>
      <c r="NW794" s="181"/>
      <c r="NX794" s="181"/>
      <c r="NY794" s="181"/>
      <c r="NZ794" s="181"/>
      <c r="OA794" s="181"/>
      <c r="OB794" s="181"/>
      <c r="OC794" s="181"/>
      <c r="OD794" s="181"/>
      <c r="OE794" s="181"/>
      <c r="OF794" s="181"/>
      <c r="OG794" s="181"/>
      <c r="OH794" s="181"/>
      <c r="OI794" s="181"/>
      <c r="OJ794" s="181"/>
      <c r="OK794" s="181"/>
      <c r="OL794" s="181"/>
      <c r="OM794" s="181"/>
      <c r="ON794" s="181"/>
      <c r="OO794" s="181"/>
      <c r="OP794" s="181"/>
      <c r="OQ794" s="181"/>
      <c r="OR794" s="181"/>
      <c r="OS794" s="181"/>
      <c r="OT794" s="181"/>
      <c r="OU794" s="181"/>
      <c r="OV794" s="181"/>
      <c r="OW794" s="181"/>
      <c r="OX794" s="181"/>
      <c r="OY794" s="181"/>
      <c r="OZ794" s="181"/>
      <c r="PA794" s="181"/>
      <c r="PB794" s="181"/>
      <c r="PC794" s="181"/>
      <c r="PD794" s="181"/>
      <c r="PE794" s="181"/>
      <c r="PF794" s="181"/>
      <c r="PG794" s="181"/>
      <c r="PH794" s="181"/>
      <c r="PI794" s="181"/>
      <c r="PJ794" s="181"/>
      <c r="PK794" s="181"/>
      <c r="PL794" s="181"/>
      <c r="PM794" s="181"/>
      <c r="PN794" s="181"/>
      <c r="PO794" s="181"/>
      <c r="PP794" s="181"/>
      <c r="PQ794" s="181"/>
      <c r="PR794" s="181"/>
      <c r="PS794" s="181"/>
      <c r="PT794" s="181"/>
      <c r="PU794" s="181"/>
      <c r="PV794" s="181"/>
      <c r="PW794" s="181"/>
      <c r="PX794" s="181"/>
      <c r="PY794" s="181"/>
      <c r="PZ794" s="181"/>
      <c r="QA794" s="181"/>
      <c r="QB794" s="181"/>
      <c r="QC794" s="181"/>
      <c r="QD794" s="181"/>
      <c r="QE794" s="181"/>
      <c r="QF794" s="181"/>
      <c r="QG794" s="181"/>
      <c r="QH794" s="181"/>
      <c r="QI794" s="181"/>
      <c r="QJ794" s="181"/>
      <c r="QK794" s="181"/>
      <c r="QL794" s="181"/>
      <c r="QM794" s="181"/>
      <c r="QN794" s="181"/>
      <c r="QO794" s="181"/>
      <c r="QP794" s="181"/>
      <c r="QQ794" s="181"/>
      <c r="QR794" s="181"/>
      <c r="QS794" s="181"/>
      <c r="QT794" s="181"/>
      <c r="QU794" s="181"/>
      <c r="QV794" s="181"/>
      <c r="QW794" s="181"/>
      <c r="QX794" s="181"/>
      <c r="QY794" s="181"/>
      <c r="QZ794" s="181"/>
      <c r="RA794" s="181"/>
      <c r="RB794" s="181"/>
      <c r="RC794" s="181"/>
      <c r="RD794" s="181"/>
      <c r="RE794" s="181"/>
      <c r="RF794" s="181"/>
      <c r="RG794" s="181"/>
      <c r="RH794" s="181"/>
      <c r="RI794" s="181"/>
      <c r="RJ794" s="181"/>
      <c r="RK794" s="181"/>
      <c r="RL794" s="181"/>
      <c r="RM794" s="181"/>
      <c r="RN794" s="181"/>
      <c r="RO794" s="181"/>
      <c r="RP794" s="181"/>
      <c r="RQ794" s="181"/>
      <c r="RR794" s="181"/>
      <c r="RS794" s="181"/>
      <c r="RT794" s="181"/>
      <c r="RU794" s="181"/>
      <c r="RV794" s="181"/>
      <c r="RW794" s="181"/>
      <c r="RX794" s="181"/>
      <c r="RY794" s="181"/>
      <c r="RZ794" s="181"/>
      <c r="SA794" s="181"/>
      <c r="SB794" s="181"/>
    </row>
    <row r="795" spans="1:496" ht="15" customHeight="1" x14ac:dyDescent="0.2">
      <c r="A795" t="s">
        <v>2331</v>
      </c>
      <c r="B795"/>
      <c r="C795"/>
      <c r="D795"/>
      <c r="E795" t="s">
        <v>2332</v>
      </c>
    </row>
    <row r="796" spans="1:496" ht="15" customHeight="1" x14ac:dyDescent="0.2">
      <c r="A796" t="s">
        <v>2333</v>
      </c>
      <c r="B796"/>
      <c r="C796"/>
      <c r="D796"/>
      <c r="E796" t="s">
        <v>417</v>
      </c>
    </row>
    <row r="797" spans="1:496" ht="15" customHeight="1" x14ac:dyDescent="0.2">
      <c r="A797" t="s">
        <v>2334</v>
      </c>
      <c r="B797"/>
      <c r="C797"/>
      <c r="D797"/>
      <c r="E797" t="s">
        <v>2335</v>
      </c>
    </row>
    <row r="798" spans="1:496" ht="15" customHeight="1" x14ac:dyDescent="0.2">
      <c r="A798" t="s">
        <v>2336</v>
      </c>
      <c r="B798"/>
      <c r="C798"/>
      <c r="D798"/>
      <c r="E798" t="s">
        <v>2337</v>
      </c>
    </row>
    <row r="799" spans="1:496" s="183" customFormat="1" ht="15" customHeight="1" x14ac:dyDescent="0.2">
      <c r="A799" t="s">
        <v>2338</v>
      </c>
      <c r="B799"/>
      <c r="C799"/>
      <c r="D799"/>
      <c r="E799" t="s">
        <v>414</v>
      </c>
      <c r="F799" s="181"/>
      <c r="G799" s="181"/>
      <c r="H799" s="181"/>
      <c r="I799" s="181"/>
      <c r="J799" s="181"/>
      <c r="K799" s="181"/>
      <c r="L799" s="181"/>
      <c r="M799" s="181"/>
      <c r="N799" s="181"/>
      <c r="O799" s="181"/>
      <c r="P799" s="181"/>
      <c r="Q799" s="181"/>
      <c r="R799" s="181"/>
      <c r="S799" s="181"/>
      <c r="T799" s="181"/>
      <c r="U799" s="181"/>
      <c r="V799" s="181"/>
      <c r="W799" s="181"/>
      <c r="X799" s="181"/>
      <c r="Y799" s="181"/>
      <c r="Z799" s="181"/>
      <c r="AA799" s="181"/>
      <c r="AB799" s="181"/>
      <c r="AC799" s="181"/>
      <c r="AD799" s="181"/>
      <c r="AE799" s="181"/>
      <c r="AF799" s="181"/>
      <c r="AG799" s="181"/>
      <c r="AH799" s="181"/>
      <c r="AI799" s="181"/>
      <c r="AJ799" s="181"/>
      <c r="AK799" s="181"/>
      <c r="AL799" s="181"/>
      <c r="AM799" s="181"/>
      <c r="AN799" s="181"/>
      <c r="AO799" s="181"/>
      <c r="AP799" s="181"/>
      <c r="AQ799" s="181"/>
      <c r="AR799" s="181"/>
      <c r="AS799" s="181"/>
      <c r="AT799" s="181"/>
      <c r="AU799" s="181"/>
      <c r="AV799" s="181"/>
      <c r="AW799" s="181"/>
      <c r="AX799" s="181"/>
      <c r="AY799" s="181"/>
      <c r="AZ799" s="181"/>
      <c r="BA799" s="181"/>
      <c r="BB799" s="181"/>
      <c r="BC799" s="181"/>
      <c r="BD799" s="181"/>
      <c r="BE799" s="181"/>
      <c r="BF799" s="181"/>
      <c r="BG799" s="181"/>
      <c r="BH799" s="181"/>
      <c r="BI799" s="181"/>
      <c r="BJ799" s="181"/>
      <c r="BK799" s="181"/>
      <c r="BL799" s="181"/>
      <c r="BM799" s="181"/>
      <c r="BN799" s="181"/>
      <c r="BO799" s="181"/>
      <c r="BP799" s="181"/>
      <c r="BQ799" s="181"/>
      <c r="BR799" s="181"/>
      <c r="BS799" s="181"/>
      <c r="BT799" s="181"/>
      <c r="BU799" s="181"/>
      <c r="BV799" s="181"/>
      <c r="BW799" s="181"/>
      <c r="BX799" s="181"/>
      <c r="BY799" s="181"/>
      <c r="BZ799" s="181"/>
      <c r="CA799" s="181"/>
      <c r="CB799" s="181"/>
      <c r="CC799" s="181"/>
      <c r="CD799" s="181"/>
      <c r="CE799" s="181"/>
      <c r="CF799" s="181"/>
      <c r="CG799" s="181"/>
      <c r="CH799" s="181"/>
      <c r="CI799" s="181"/>
      <c r="CJ799" s="181"/>
      <c r="CK799" s="181"/>
      <c r="CL799" s="181"/>
      <c r="CM799" s="181"/>
      <c r="CN799" s="181"/>
      <c r="CO799" s="181"/>
      <c r="CP799" s="181"/>
      <c r="CQ799" s="181"/>
      <c r="CR799" s="181"/>
      <c r="CS799" s="181"/>
      <c r="CT799" s="181"/>
      <c r="CU799" s="181"/>
      <c r="CV799" s="181"/>
      <c r="CW799" s="181"/>
      <c r="CX799" s="181"/>
      <c r="CY799" s="181"/>
      <c r="CZ799" s="181"/>
      <c r="DA799" s="181"/>
      <c r="DB799" s="181"/>
      <c r="DC799" s="181"/>
      <c r="DD799" s="181"/>
      <c r="DE799" s="181"/>
      <c r="DF799" s="181"/>
      <c r="DG799" s="181"/>
      <c r="DH799" s="181"/>
      <c r="DI799" s="181"/>
      <c r="DJ799" s="181"/>
      <c r="DK799" s="181"/>
      <c r="DL799" s="181"/>
      <c r="DM799" s="181"/>
      <c r="DN799" s="181"/>
      <c r="DO799" s="181"/>
      <c r="DP799" s="181"/>
      <c r="DQ799" s="181"/>
      <c r="DR799" s="181"/>
      <c r="DS799" s="181"/>
      <c r="DT799" s="181"/>
      <c r="DU799" s="181"/>
      <c r="DV799" s="181"/>
      <c r="DW799" s="181"/>
      <c r="DX799" s="181"/>
      <c r="DY799" s="181"/>
      <c r="DZ799" s="181"/>
      <c r="EA799" s="181"/>
      <c r="EB799" s="181"/>
      <c r="EC799" s="181"/>
      <c r="ED799" s="181"/>
      <c r="EE799" s="181"/>
      <c r="EF799" s="181"/>
      <c r="EG799" s="181"/>
      <c r="EH799" s="181"/>
      <c r="EI799" s="181"/>
      <c r="EJ799" s="181"/>
      <c r="EK799" s="181"/>
      <c r="EL799" s="181"/>
      <c r="EM799" s="181"/>
      <c r="EN799" s="181"/>
      <c r="EO799" s="181"/>
      <c r="EP799" s="181"/>
      <c r="EQ799" s="181"/>
      <c r="ER799" s="181"/>
      <c r="ES799" s="181"/>
      <c r="ET799" s="181"/>
      <c r="EU799" s="181"/>
      <c r="EV799" s="181"/>
      <c r="EW799" s="181"/>
      <c r="EX799" s="181"/>
      <c r="EY799" s="181"/>
      <c r="EZ799" s="181"/>
      <c r="FA799" s="181"/>
      <c r="FB799" s="181"/>
      <c r="FC799" s="181"/>
      <c r="FD799" s="181"/>
      <c r="FE799" s="181"/>
      <c r="FF799" s="181"/>
      <c r="FG799" s="181"/>
      <c r="FH799" s="181"/>
      <c r="FI799" s="181"/>
      <c r="FJ799" s="181"/>
      <c r="FK799" s="181"/>
      <c r="FL799" s="181"/>
      <c r="FM799" s="181"/>
      <c r="FN799" s="181"/>
      <c r="FO799" s="181"/>
      <c r="FP799" s="181"/>
      <c r="FQ799" s="181"/>
      <c r="FR799" s="181"/>
      <c r="FS799" s="181"/>
      <c r="FT799" s="181"/>
      <c r="FU799" s="181"/>
      <c r="FV799" s="181"/>
      <c r="FW799" s="181"/>
      <c r="FX799" s="181"/>
      <c r="FY799" s="181"/>
      <c r="FZ799" s="181"/>
      <c r="GA799" s="181"/>
      <c r="GB799" s="181"/>
      <c r="GC799" s="181"/>
      <c r="GD799" s="181"/>
      <c r="GE799" s="181"/>
      <c r="GF799" s="181"/>
      <c r="GG799" s="181"/>
      <c r="GH799" s="181"/>
      <c r="GI799" s="181"/>
      <c r="GJ799" s="181"/>
      <c r="GK799" s="181"/>
      <c r="GL799" s="181"/>
      <c r="GM799" s="181"/>
      <c r="GN799" s="181"/>
      <c r="GO799" s="181"/>
      <c r="GP799" s="181"/>
      <c r="GQ799" s="181"/>
      <c r="GR799" s="181"/>
      <c r="GS799" s="181"/>
      <c r="GT799" s="181"/>
      <c r="GU799" s="181"/>
      <c r="GV799" s="181"/>
      <c r="GW799" s="181"/>
      <c r="GX799" s="181"/>
      <c r="GY799" s="181"/>
      <c r="GZ799" s="181"/>
      <c r="HA799" s="181"/>
      <c r="HB799" s="181"/>
      <c r="HC799" s="181"/>
      <c r="HD799" s="181"/>
      <c r="HE799" s="181"/>
      <c r="HF799" s="181"/>
      <c r="HG799" s="181"/>
      <c r="HH799" s="181"/>
      <c r="HI799" s="181"/>
      <c r="HJ799" s="181"/>
      <c r="HK799" s="181"/>
      <c r="HL799" s="181"/>
      <c r="HM799" s="181"/>
      <c r="HN799" s="181"/>
      <c r="HO799" s="181"/>
      <c r="HP799" s="181"/>
      <c r="HQ799" s="181"/>
      <c r="HR799" s="181"/>
      <c r="HS799" s="181"/>
      <c r="HT799" s="181"/>
      <c r="HU799" s="181"/>
      <c r="HV799" s="181"/>
      <c r="HW799" s="181"/>
      <c r="HX799" s="181"/>
      <c r="HY799" s="181"/>
      <c r="HZ799" s="181"/>
      <c r="IA799" s="181"/>
      <c r="IB799" s="181"/>
      <c r="IC799" s="181"/>
      <c r="ID799" s="181"/>
      <c r="IE799" s="181"/>
      <c r="IF799" s="181"/>
      <c r="IG799" s="181"/>
      <c r="IH799" s="181"/>
      <c r="II799" s="181"/>
      <c r="IJ799" s="181"/>
      <c r="IK799" s="181"/>
      <c r="IL799" s="181"/>
      <c r="IM799" s="181"/>
      <c r="IN799" s="181"/>
      <c r="IO799" s="181"/>
      <c r="IP799" s="181"/>
      <c r="IQ799" s="181"/>
      <c r="IR799" s="181"/>
      <c r="IS799" s="181"/>
      <c r="IT799" s="181"/>
      <c r="IU799" s="181"/>
      <c r="IV799" s="181"/>
      <c r="IW799" s="181"/>
      <c r="IX799" s="181"/>
      <c r="IY799" s="181"/>
      <c r="IZ799" s="181"/>
      <c r="JA799" s="181"/>
      <c r="JB799" s="181"/>
      <c r="JC799" s="181"/>
      <c r="JD799" s="181"/>
      <c r="JE799" s="181"/>
      <c r="JF799" s="181"/>
      <c r="JG799" s="181"/>
      <c r="JH799" s="181"/>
      <c r="JI799" s="181"/>
      <c r="JJ799" s="181"/>
      <c r="JK799" s="181"/>
      <c r="JL799" s="181"/>
      <c r="JM799" s="181"/>
      <c r="JN799" s="181"/>
      <c r="JO799" s="181"/>
      <c r="JP799" s="181"/>
      <c r="JQ799" s="181"/>
      <c r="JR799" s="181"/>
      <c r="JS799" s="181"/>
      <c r="JT799" s="181"/>
      <c r="JU799" s="181"/>
      <c r="JV799" s="181"/>
      <c r="JW799" s="181"/>
      <c r="JX799" s="181"/>
      <c r="JY799" s="181"/>
      <c r="JZ799" s="181"/>
      <c r="KA799" s="181"/>
      <c r="KB799" s="181"/>
      <c r="KC799" s="181"/>
      <c r="KD799" s="181"/>
      <c r="KE799" s="181"/>
      <c r="KF799" s="181"/>
      <c r="KG799" s="181"/>
      <c r="KH799" s="181"/>
      <c r="KI799" s="181"/>
      <c r="KJ799" s="181"/>
      <c r="KK799" s="181"/>
      <c r="KL799" s="181"/>
      <c r="KM799" s="181"/>
      <c r="KN799" s="181"/>
      <c r="KO799" s="181"/>
      <c r="KP799" s="181"/>
      <c r="KQ799" s="181"/>
      <c r="KR799" s="181"/>
      <c r="KS799" s="181"/>
      <c r="KT799" s="181"/>
      <c r="KU799" s="181"/>
      <c r="KV799" s="181"/>
      <c r="KW799" s="181"/>
      <c r="KX799" s="181"/>
      <c r="KY799" s="181"/>
      <c r="KZ799" s="181"/>
      <c r="LA799" s="181"/>
      <c r="LB799" s="181"/>
      <c r="LC799" s="181"/>
      <c r="LD799" s="181"/>
      <c r="LE799" s="181"/>
      <c r="LF799" s="181"/>
      <c r="LG799" s="181"/>
      <c r="LH799" s="181"/>
      <c r="LI799" s="181"/>
      <c r="LJ799" s="181"/>
      <c r="LK799" s="181"/>
      <c r="LL799" s="181"/>
      <c r="LM799" s="181"/>
      <c r="LN799" s="181"/>
      <c r="LO799" s="181"/>
      <c r="LP799" s="181"/>
      <c r="LQ799" s="181"/>
      <c r="LR799" s="181"/>
      <c r="LS799" s="181"/>
      <c r="LT799" s="181"/>
      <c r="LU799" s="181"/>
      <c r="LV799" s="181"/>
      <c r="LW799" s="181"/>
      <c r="LX799" s="181"/>
      <c r="LY799" s="181"/>
      <c r="LZ799" s="181"/>
      <c r="MA799" s="181"/>
      <c r="MB799" s="181"/>
      <c r="MC799" s="181"/>
      <c r="MD799" s="181"/>
      <c r="ME799" s="181"/>
      <c r="MF799" s="181"/>
      <c r="MG799" s="181"/>
      <c r="MH799" s="181"/>
      <c r="MI799" s="181"/>
      <c r="MJ799" s="181"/>
      <c r="MK799" s="181"/>
      <c r="ML799" s="181"/>
      <c r="MM799" s="181"/>
      <c r="MN799" s="181"/>
      <c r="MO799" s="181"/>
      <c r="MP799" s="181"/>
      <c r="MQ799" s="181"/>
      <c r="MR799" s="181"/>
      <c r="MS799" s="181"/>
      <c r="MT799" s="181"/>
      <c r="MU799" s="181"/>
      <c r="MV799" s="181"/>
      <c r="MW799" s="181"/>
      <c r="MX799" s="181"/>
      <c r="MY799" s="181"/>
      <c r="MZ799" s="181"/>
      <c r="NA799" s="181"/>
      <c r="NB799" s="181"/>
      <c r="NC799" s="181"/>
      <c r="ND799" s="181"/>
      <c r="NE799" s="181"/>
      <c r="NF799" s="181"/>
      <c r="NG799" s="181"/>
      <c r="NH799" s="181"/>
      <c r="NI799" s="181"/>
      <c r="NJ799" s="181"/>
      <c r="NK799" s="181"/>
      <c r="NL799" s="181"/>
      <c r="NM799" s="181"/>
      <c r="NN799" s="181"/>
      <c r="NO799" s="181"/>
      <c r="NP799" s="181"/>
      <c r="NQ799" s="181"/>
      <c r="NR799" s="181"/>
      <c r="NS799" s="181"/>
      <c r="NT799" s="181"/>
      <c r="NU799" s="181"/>
      <c r="NV799" s="181"/>
      <c r="NW799" s="181"/>
      <c r="NX799" s="181"/>
      <c r="NY799" s="181"/>
      <c r="NZ799" s="181"/>
      <c r="OA799" s="181"/>
      <c r="OB799" s="181"/>
      <c r="OC799" s="181"/>
      <c r="OD799" s="181"/>
      <c r="OE799" s="181"/>
      <c r="OF799" s="181"/>
      <c r="OG799" s="181"/>
      <c r="OH799" s="181"/>
      <c r="OI799" s="181"/>
      <c r="OJ799" s="181"/>
      <c r="OK799" s="181"/>
      <c r="OL799" s="181"/>
      <c r="OM799" s="181"/>
      <c r="ON799" s="181"/>
      <c r="OO799" s="181"/>
      <c r="OP799" s="181"/>
      <c r="OQ799" s="181"/>
      <c r="OR799" s="181"/>
      <c r="OS799" s="181"/>
      <c r="OT799" s="181"/>
      <c r="OU799" s="181"/>
      <c r="OV799" s="181"/>
      <c r="OW799" s="181"/>
      <c r="OX799" s="181"/>
      <c r="OY799" s="181"/>
      <c r="OZ799" s="181"/>
      <c r="PA799" s="181"/>
      <c r="PB799" s="181"/>
      <c r="PC799" s="181"/>
      <c r="PD799" s="181"/>
      <c r="PE799" s="181"/>
      <c r="PF799" s="181"/>
      <c r="PG799" s="181"/>
      <c r="PH799" s="181"/>
      <c r="PI799" s="181"/>
      <c r="PJ799" s="181"/>
      <c r="PK799" s="181"/>
      <c r="PL799" s="181"/>
      <c r="PM799" s="181"/>
      <c r="PN799" s="181"/>
      <c r="PO799" s="181"/>
      <c r="PP799" s="181"/>
      <c r="PQ799" s="181"/>
      <c r="PR799" s="181"/>
      <c r="PS799" s="181"/>
      <c r="PT799" s="181"/>
      <c r="PU799" s="181"/>
      <c r="PV799" s="181"/>
      <c r="PW799" s="181"/>
      <c r="PX799" s="181"/>
      <c r="PY799" s="181"/>
      <c r="PZ799" s="181"/>
      <c r="QA799" s="181"/>
      <c r="QB799" s="181"/>
      <c r="QC799" s="181"/>
      <c r="QD799" s="181"/>
      <c r="QE799" s="181"/>
      <c r="QF799" s="181"/>
      <c r="QG799" s="181"/>
      <c r="QH799" s="181"/>
      <c r="QI799" s="181"/>
      <c r="QJ799" s="181"/>
      <c r="QK799" s="181"/>
      <c r="QL799" s="181"/>
      <c r="QM799" s="181"/>
      <c r="QN799" s="181"/>
      <c r="QO799" s="181"/>
      <c r="QP799" s="181"/>
      <c r="QQ799" s="181"/>
      <c r="QR799" s="181"/>
      <c r="QS799" s="181"/>
      <c r="QT799" s="181"/>
      <c r="QU799" s="181"/>
      <c r="QV799" s="181"/>
      <c r="QW799" s="181"/>
      <c r="QX799" s="181"/>
      <c r="QY799" s="181"/>
      <c r="QZ799" s="181"/>
      <c r="RA799" s="181"/>
      <c r="RB799" s="181"/>
      <c r="RC799" s="181"/>
      <c r="RD799" s="181"/>
      <c r="RE799" s="181"/>
      <c r="RF799" s="181"/>
      <c r="RG799" s="181"/>
      <c r="RH799" s="181"/>
      <c r="RI799" s="181"/>
      <c r="RJ799" s="181"/>
      <c r="RK799" s="181"/>
      <c r="RL799" s="181"/>
      <c r="RM799" s="181"/>
      <c r="RN799" s="181"/>
      <c r="RO799" s="181"/>
      <c r="RP799" s="181"/>
      <c r="RQ799" s="181"/>
      <c r="RR799" s="181"/>
      <c r="RS799" s="181"/>
      <c r="RT799" s="181"/>
      <c r="RU799" s="181"/>
      <c r="RV799" s="181"/>
      <c r="RW799" s="181"/>
      <c r="RX799" s="181"/>
      <c r="RY799" s="181"/>
      <c r="RZ799" s="181"/>
      <c r="SA799" s="181"/>
      <c r="SB799" s="181"/>
    </row>
    <row r="800" spans="1:496" s="183" customFormat="1" ht="15" customHeight="1" x14ac:dyDescent="0.2">
      <c r="A800" t="s">
        <v>2339</v>
      </c>
      <c r="B800"/>
      <c r="C800"/>
      <c r="D800"/>
      <c r="E800" t="s">
        <v>2340</v>
      </c>
      <c r="F800" s="181"/>
      <c r="G800" s="181"/>
      <c r="H800" s="181"/>
      <c r="I800" s="181"/>
      <c r="J800" s="181"/>
      <c r="K800" s="181"/>
      <c r="L800" s="181"/>
      <c r="M800" s="181"/>
      <c r="N800" s="181"/>
      <c r="O800" s="181"/>
      <c r="P800" s="181"/>
      <c r="Q800" s="181"/>
      <c r="R800" s="181"/>
      <c r="S800" s="181"/>
      <c r="T800" s="181"/>
      <c r="U800" s="181"/>
      <c r="V800" s="181"/>
      <c r="W800" s="181"/>
      <c r="X800" s="181"/>
      <c r="Y800" s="181"/>
      <c r="Z800" s="181"/>
      <c r="AA800" s="181"/>
      <c r="AB800" s="181"/>
      <c r="AC800" s="181"/>
      <c r="AD800" s="181"/>
      <c r="AE800" s="181"/>
      <c r="AF800" s="181"/>
      <c r="AG800" s="181"/>
      <c r="AH800" s="181"/>
      <c r="AI800" s="181"/>
      <c r="AJ800" s="181"/>
      <c r="AK800" s="181"/>
      <c r="AL800" s="181"/>
      <c r="AM800" s="181"/>
      <c r="AN800" s="181"/>
      <c r="AO800" s="181"/>
      <c r="AP800" s="181"/>
      <c r="AQ800" s="181"/>
      <c r="AR800" s="181"/>
      <c r="AS800" s="181"/>
      <c r="AT800" s="181"/>
      <c r="AU800" s="181"/>
      <c r="AV800" s="181"/>
      <c r="AW800" s="181"/>
      <c r="AX800" s="181"/>
      <c r="AY800" s="181"/>
      <c r="AZ800" s="181"/>
      <c r="BA800" s="181"/>
      <c r="BB800" s="181"/>
      <c r="BC800" s="181"/>
      <c r="BD800" s="181"/>
      <c r="BE800" s="181"/>
      <c r="BF800" s="181"/>
      <c r="BG800" s="181"/>
      <c r="BH800" s="181"/>
      <c r="BI800" s="181"/>
      <c r="BJ800" s="181"/>
      <c r="BK800" s="181"/>
      <c r="BL800" s="181"/>
      <c r="BM800" s="181"/>
      <c r="BN800" s="181"/>
      <c r="BO800" s="181"/>
      <c r="BP800" s="181"/>
      <c r="BQ800" s="181"/>
      <c r="BR800" s="181"/>
      <c r="BS800" s="181"/>
      <c r="BT800" s="181"/>
      <c r="BU800" s="181"/>
      <c r="BV800" s="181"/>
      <c r="BW800" s="181"/>
      <c r="BX800" s="181"/>
      <c r="BY800" s="181"/>
      <c r="BZ800" s="181"/>
      <c r="CA800" s="181"/>
      <c r="CB800" s="181"/>
      <c r="CC800" s="181"/>
      <c r="CD800" s="181"/>
      <c r="CE800" s="181"/>
      <c r="CF800" s="181"/>
      <c r="CG800" s="181"/>
      <c r="CH800" s="181"/>
      <c r="CI800" s="181"/>
      <c r="CJ800" s="181"/>
      <c r="CK800" s="181"/>
      <c r="CL800" s="181"/>
      <c r="CM800" s="181"/>
      <c r="CN800" s="181"/>
      <c r="CO800" s="181"/>
      <c r="CP800" s="181"/>
      <c r="CQ800" s="181"/>
      <c r="CR800" s="181"/>
      <c r="CS800" s="181"/>
      <c r="CT800" s="181"/>
      <c r="CU800" s="181"/>
      <c r="CV800" s="181"/>
      <c r="CW800" s="181"/>
      <c r="CX800" s="181"/>
      <c r="CY800" s="181"/>
      <c r="CZ800" s="181"/>
      <c r="DA800" s="181"/>
      <c r="DB800" s="181"/>
      <c r="DC800" s="181"/>
      <c r="DD800" s="181"/>
      <c r="DE800" s="181"/>
      <c r="DF800" s="181"/>
      <c r="DG800" s="181"/>
      <c r="DH800" s="181"/>
      <c r="DI800" s="181"/>
      <c r="DJ800" s="181"/>
      <c r="DK800" s="181"/>
      <c r="DL800" s="181"/>
      <c r="DM800" s="181"/>
      <c r="DN800" s="181"/>
      <c r="DO800" s="181"/>
      <c r="DP800" s="181"/>
      <c r="DQ800" s="181"/>
      <c r="DR800" s="181"/>
      <c r="DS800" s="181"/>
      <c r="DT800" s="181"/>
      <c r="DU800" s="181"/>
      <c r="DV800" s="181"/>
      <c r="DW800" s="181"/>
      <c r="DX800" s="181"/>
      <c r="DY800" s="181"/>
      <c r="DZ800" s="181"/>
      <c r="EA800" s="181"/>
      <c r="EB800" s="181"/>
      <c r="EC800" s="181"/>
      <c r="ED800" s="181"/>
      <c r="EE800" s="181"/>
      <c r="EF800" s="181"/>
      <c r="EG800" s="181"/>
      <c r="EH800" s="181"/>
      <c r="EI800" s="181"/>
      <c r="EJ800" s="181"/>
      <c r="EK800" s="181"/>
      <c r="EL800" s="181"/>
      <c r="EM800" s="181"/>
      <c r="EN800" s="181"/>
      <c r="EO800" s="181"/>
      <c r="EP800" s="181"/>
      <c r="EQ800" s="181"/>
      <c r="ER800" s="181"/>
      <c r="ES800" s="181"/>
      <c r="ET800" s="181"/>
      <c r="EU800" s="181"/>
      <c r="EV800" s="181"/>
      <c r="EW800" s="181"/>
      <c r="EX800" s="181"/>
      <c r="EY800" s="181"/>
      <c r="EZ800" s="181"/>
      <c r="FA800" s="181"/>
      <c r="FB800" s="181"/>
      <c r="FC800" s="181"/>
      <c r="FD800" s="181"/>
      <c r="FE800" s="181"/>
      <c r="FF800" s="181"/>
      <c r="FG800" s="181"/>
      <c r="FH800" s="181"/>
      <c r="FI800" s="181"/>
      <c r="FJ800" s="181"/>
      <c r="FK800" s="181"/>
      <c r="FL800" s="181"/>
      <c r="FM800" s="181"/>
      <c r="FN800" s="181"/>
      <c r="FO800" s="181"/>
      <c r="FP800" s="181"/>
      <c r="FQ800" s="181"/>
      <c r="FR800" s="181"/>
      <c r="FS800" s="181"/>
      <c r="FT800" s="181"/>
      <c r="FU800" s="181"/>
      <c r="FV800" s="181"/>
      <c r="FW800" s="181"/>
      <c r="FX800" s="181"/>
      <c r="FY800" s="181"/>
      <c r="FZ800" s="181"/>
      <c r="GA800" s="181"/>
      <c r="GB800" s="181"/>
      <c r="GC800" s="181"/>
      <c r="GD800" s="181"/>
      <c r="GE800" s="181"/>
      <c r="GF800" s="181"/>
      <c r="GG800" s="181"/>
      <c r="GH800" s="181"/>
      <c r="GI800" s="181"/>
      <c r="GJ800" s="181"/>
      <c r="GK800" s="181"/>
      <c r="GL800" s="181"/>
      <c r="GM800" s="181"/>
      <c r="GN800" s="181"/>
      <c r="GO800" s="181"/>
      <c r="GP800" s="181"/>
      <c r="GQ800" s="181"/>
      <c r="GR800" s="181"/>
      <c r="GS800" s="181"/>
      <c r="GT800" s="181"/>
      <c r="GU800" s="181"/>
      <c r="GV800" s="181"/>
      <c r="GW800" s="181"/>
      <c r="GX800" s="181"/>
      <c r="GY800" s="181"/>
      <c r="GZ800" s="181"/>
      <c r="HA800" s="181"/>
      <c r="HB800" s="181"/>
      <c r="HC800" s="181"/>
      <c r="HD800" s="181"/>
      <c r="HE800" s="181"/>
      <c r="HF800" s="181"/>
      <c r="HG800" s="181"/>
      <c r="HH800" s="181"/>
      <c r="HI800" s="181"/>
      <c r="HJ800" s="181"/>
      <c r="HK800" s="181"/>
      <c r="HL800" s="181"/>
      <c r="HM800" s="181"/>
      <c r="HN800" s="181"/>
      <c r="HO800" s="181"/>
      <c r="HP800" s="181"/>
      <c r="HQ800" s="181"/>
      <c r="HR800" s="181"/>
      <c r="HS800" s="181"/>
      <c r="HT800" s="181"/>
      <c r="HU800" s="181"/>
      <c r="HV800" s="181"/>
      <c r="HW800" s="181"/>
      <c r="HX800" s="181"/>
      <c r="HY800" s="181"/>
      <c r="HZ800" s="181"/>
      <c r="IA800" s="181"/>
      <c r="IB800" s="181"/>
      <c r="IC800" s="181"/>
      <c r="ID800" s="181"/>
      <c r="IE800" s="181"/>
      <c r="IF800" s="181"/>
      <c r="IG800" s="181"/>
      <c r="IH800" s="181"/>
      <c r="II800" s="181"/>
      <c r="IJ800" s="181"/>
      <c r="IK800" s="181"/>
      <c r="IL800" s="181"/>
      <c r="IM800" s="181"/>
      <c r="IN800" s="181"/>
      <c r="IO800" s="181"/>
      <c r="IP800" s="181"/>
      <c r="IQ800" s="181"/>
      <c r="IR800" s="181"/>
      <c r="IS800" s="181"/>
      <c r="IT800" s="181"/>
      <c r="IU800" s="181"/>
      <c r="IV800" s="181"/>
      <c r="IW800" s="181"/>
      <c r="IX800" s="181"/>
      <c r="IY800" s="181"/>
      <c r="IZ800" s="181"/>
      <c r="JA800" s="181"/>
      <c r="JB800" s="181"/>
      <c r="JC800" s="181"/>
      <c r="JD800" s="181"/>
      <c r="JE800" s="181"/>
      <c r="JF800" s="181"/>
      <c r="JG800" s="181"/>
      <c r="JH800" s="181"/>
      <c r="JI800" s="181"/>
      <c r="JJ800" s="181"/>
      <c r="JK800" s="181"/>
      <c r="JL800" s="181"/>
      <c r="JM800" s="181"/>
      <c r="JN800" s="181"/>
      <c r="JO800" s="181"/>
      <c r="JP800" s="181"/>
      <c r="JQ800" s="181"/>
      <c r="JR800" s="181"/>
      <c r="JS800" s="181"/>
      <c r="JT800" s="181"/>
      <c r="JU800" s="181"/>
      <c r="JV800" s="181"/>
      <c r="JW800" s="181"/>
      <c r="JX800" s="181"/>
      <c r="JY800" s="181"/>
      <c r="JZ800" s="181"/>
      <c r="KA800" s="181"/>
      <c r="KB800" s="181"/>
      <c r="KC800" s="181"/>
      <c r="KD800" s="181"/>
      <c r="KE800" s="181"/>
      <c r="KF800" s="181"/>
      <c r="KG800" s="181"/>
      <c r="KH800" s="181"/>
      <c r="KI800" s="181"/>
      <c r="KJ800" s="181"/>
      <c r="KK800" s="181"/>
      <c r="KL800" s="181"/>
      <c r="KM800" s="181"/>
      <c r="KN800" s="181"/>
      <c r="KO800" s="181"/>
      <c r="KP800" s="181"/>
      <c r="KQ800" s="181"/>
      <c r="KR800" s="181"/>
      <c r="KS800" s="181"/>
      <c r="KT800" s="181"/>
      <c r="KU800" s="181"/>
      <c r="KV800" s="181"/>
      <c r="KW800" s="181"/>
      <c r="KX800" s="181"/>
      <c r="KY800" s="181"/>
      <c r="KZ800" s="181"/>
      <c r="LA800" s="181"/>
      <c r="LB800" s="181"/>
      <c r="LC800" s="181"/>
      <c r="LD800" s="181"/>
      <c r="LE800" s="181"/>
      <c r="LF800" s="181"/>
      <c r="LG800" s="181"/>
      <c r="LH800" s="181"/>
      <c r="LI800" s="181"/>
      <c r="LJ800" s="181"/>
      <c r="LK800" s="181"/>
      <c r="LL800" s="181"/>
      <c r="LM800" s="181"/>
      <c r="LN800" s="181"/>
      <c r="LO800" s="181"/>
      <c r="LP800" s="181"/>
      <c r="LQ800" s="181"/>
      <c r="LR800" s="181"/>
      <c r="LS800" s="181"/>
      <c r="LT800" s="181"/>
      <c r="LU800" s="181"/>
      <c r="LV800" s="181"/>
      <c r="LW800" s="181"/>
      <c r="LX800" s="181"/>
      <c r="LY800" s="181"/>
      <c r="LZ800" s="181"/>
      <c r="MA800" s="181"/>
      <c r="MB800" s="181"/>
      <c r="MC800" s="181"/>
      <c r="MD800" s="181"/>
      <c r="ME800" s="181"/>
      <c r="MF800" s="181"/>
      <c r="MG800" s="181"/>
      <c r="MH800" s="181"/>
      <c r="MI800" s="181"/>
      <c r="MJ800" s="181"/>
      <c r="MK800" s="181"/>
      <c r="ML800" s="181"/>
      <c r="MM800" s="181"/>
      <c r="MN800" s="181"/>
      <c r="MO800" s="181"/>
      <c r="MP800" s="181"/>
      <c r="MQ800" s="181"/>
      <c r="MR800" s="181"/>
      <c r="MS800" s="181"/>
      <c r="MT800" s="181"/>
      <c r="MU800" s="181"/>
      <c r="MV800" s="181"/>
      <c r="MW800" s="181"/>
      <c r="MX800" s="181"/>
      <c r="MY800" s="181"/>
      <c r="MZ800" s="181"/>
      <c r="NA800" s="181"/>
      <c r="NB800" s="181"/>
      <c r="NC800" s="181"/>
      <c r="ND800" s="181"/>
      <c r="NE800" s="181"/>
      <c r="NF800" s="181"/>
      <c r="NG800" s="181"/>
      <c r="NH800" s="181"/>
      <c r="NI800" s="181"/>
      <c r="NJ800" s="181"/>
      <c r="NK800" s="181"/>
      <c r="NL800" s="181"/>
      <c r="NM800" s="181"/>
      <c r="NN800" s="181"/>
      <c r="NO800" s="181"/>
      <c r="NP800" s="181"/>
      <c r="NQ800" s="181"/>
      <c r="NR800" s="181"/>
      <c r="NS800" s="181"/>
      <c r="NT800" s="181"/>
      <c r="NU800" s="181"/>
      <c r="NV800" s="181"/>
      <c r="NW800" s="181"/>
      <c r="NX800" s="181"/>
      <c r="NY800" s="181"/>
      <c r="NZ800" s="181"/>
      <c r="OA800" s="181"/>
      <c r="OB800" s="181"/>
      <c r="OC800" s="181"/>
      <c r="OD800" s="181"/>
      <c r="OE800" s="181"/>
      <c r="OF800" s="181"/>
      <c r="OG800" s="181"/>
      <c r="OH800" s="181"/>
      <c r="OI800" s="181"/>
      <c r="OJ800" s="181"/>
      <c r="OK800" s="181"/>
      <c r="OL800" s="181"/>
      <c r="OM800" s="181"/>
      <c r="ON800" s="181"/>
      <c r="OO800" s="181"/>
      <c r="OP800" s="181"/>
      <c r="OQ800" s="181"/>
      <c r="OR800" s="181"/>
      <c r="OS800" s="181"/>
      <c r="OT800" s="181"/>
      <c r="OU800" s="181"/>
      <c r="OV800" s="181"/>
      <c r="OW800" s="181"/>
      <c r="OX800" s="181"/>
      <c r="OY800" s="181"/>
      <c r="OZ800" s="181"/>
      <c r="PA800" s="181"/>
      <c r="PB800" s="181"/>
      <c r="PC800" s="181"/>
      <c r="PD800" s="181"/>
      <c r="PE800" s="181"/>
      <c r="PF800" s="181"/>
      <c r="PG800" s="181"/>
      <c r="PH800" s="181"/>
      <c r="PI800" s="181"/>
      <c r="PJ800" s="181"/>
      <c r="PK800" s="181"/>
      <c r="PL800" s="181"/>
      <c r="PM800" s="181"/>
      <c r="PN800" s="181"/>
      <c r="PO800" s="181"/>
      <c r="PP800" s="181"/>
      <c r="PQ800" s="181"/>
      <c r="PR800" s="181"/>
      <c r="PS800" s="181"/>
      <c r="PT800" s="181"/>
      <c r="PU800" s="181"/>
      <c r="PV800" s="181"/>
      <c r="PW800" s="181"/>
      <c r="PX800" s="181"/>
      <c r="PY800" s="181"/>
      <c r="PZ800" s="181"/>
      <c r="QA800" s="181"/>
      <c r="QB800" s="181"/>
      <c r="QC800" s="181"/>
      <c r="QD800" s="181"/>
      <c r="QE800" s="181"/>
      <c r="QF800" s="181"/>
      <c r="QG800" s="181"/>
      <c r="QH800" s="181"/>
      <c r="QI800" s="181"/>
      <c r="QJ800" s="181"/>
      <c r="QK800" s="181"/>
      <c r="QL800" s="181"/>
      <c r="QM800" s="181"/>
      <c r="QN800" s="181"/>
      <c r="QO800" s="181"/>
      <c r="QP800" s="181"/>
      <c r="QQ800" s="181"/>
      <c r="QR800" s="181"/>
      <c r="QS800" s="181"/>
      <c r="QT800" s="181"/>
      <c r="QU800" s="181"/>
      <c r="QV800" s="181"/>
      <c r="QW800" s="181"/>
      <c r="QX800" s="181"/>
      <c r="QY800" s="181"/>
      <c r="QZ800" s="181"/>
      <c r="RA800" s="181"/>
      <c r="RB800" s="181"/>
      <c r="RC800" s="181"/>
      <c r="RD800" s="181"/>
      <c r="RE800" s="181"/>
      <c r="RF800" s="181"/>
      <c r="RG800" s="181"/>
      <c r="RH800" s="181"/>
      <c r="RI800" s="181"/>
      <c r="RJ800" s="181"/>
      <c r="RK800" s="181"/>
      <c r="RL800" s="181"/>
      <c r="RM800" s="181"/>
      <c r="RN800" s="181"/>
      <c r="RO800" s="181"/>
      <c r="RP800" s="181"/>
      <c r="RQ800" s="181"/>
      <c r="RR800" s="181"/>
      <c r="RS800" s="181"/>
      <c r="RT800" s="181"/>
      <c r="RU800" s="181"/>
      <c r="RV800" s="181"/>
      <c r="RW800" s="181"/>
      <c r="RX800" s="181"/>
      <c r="RY800" s="181"/>
      <c r="RZ800" s="181"/>
      <c r="SA800" s="181"/>
      <c r="SB800" s="181"/>
    </row>
    <row r="801" spans="1:496" ht="15" customHeight="1" x14ac:dyDescent="0.2">
      <c r="A801" t="s">
        <v>2341</v>
      </c>
      <c r="B801"/>
      <c r="C801"/>
      <c r="D801"/>
      <c r="E801" t="s">
        <v>2342</v>
      </c>
    </row>
    <row r="802" spans="1:496" ht="15" customHeight="1" x14ac:dyDescent="0.2">
      <c r="A802" t="s">
        <v>2343</v>
      </c>
      <c r="B802"/>
      <c r="C802"/>
      <c r="D802"/>
      <c r="E802" t="s">
        <v>2344</v>
      </c>
    </row>
    <row r="803" spans="1:496" ht="15" customHeight="1" x14ac:dyDescent="0.2">
      <c r="A803" t="s">
        <v>2345</v>
      </c>
      <c r="B803"/>
      <c r="C803"/>
      <c r="D803"/>
      <c r="E803" t="s">
        <v>2346</v>
      </c>
    </row>
    <row r="804" spans="1:496" s="183" customFormat="1" ht="15" customHeight="1" x14ac:dyDescent="0.2">
      <c r="A804" t="s">
        <v>2347</v>
      </c>
      <c r="B804"/>
      <c r="C804"/>
      <c r="D804"/>
      <c r="E804" t="s">
        <v>2348</v>
      </c>
      <c r="F804" s="181"/>
      <c r="G804" s="181"/>
      <c r="H804" s="181"/>
      <c r="I804" s="181"/>
      <c r="J804" s="181"/>
      <c r="K804" s="181"/>
      <c r="L804" s="181"/>
      <c r="M804" s="181"/>
      <c r="N804" s="181"/>
      <c r="O804" s="181"/>
      <c r="P804" s="181"/>
      <c r="Q804" s="181"/>
      <c r="R804" s="181"/>
      <c r="S804" s="181"/>
      <c r="T804" s="181"/>
      <c r="U804" s="181"/>
      <c r="V804" s="181"/>
      <c r="W804" s="181"/>
      <c r="X804" s="181"/>
      <c r="Y804" s="181"/>
      <c r="Z804" s="181"/>
      <c r="AA804" s="181"/>
      <c r="AB804" s="181"/>
      <c r="AC804" s="181"/>
      <c r="AD804" s="181"/>
      <c r="AE804" s="181"/>
      <c r="AF804" s="181"/>
      <c r="AG804" s="181"/>
      <c r="AH804" s="181"/>
      <c r="AI804" s="181"/>
      <c r="AJ804" s="181"/>
      <c r="AK804" s="181"/>
      <c r="AL804" s="181"/>
      <c r="AM804" s="181"/>
      <c r="AN804" s="181"/>
      <c r="AO804" s="181"/>
      <c r="AP804" s="181"/>
      <c r="AQ804" s="181"/>
      <c r="AR804" s="181"/>
      <c r="AS804" s="181"/>
      <c r="AT804" s="181"/>
      <c r="AU804" s="181"/>
      <c r="AV804" s="181"/>
      <c r="AW804" s="181"/>
      <c r="AX804" s="181"/>
      <c r="AY804" s="181"/>
      <c r="AZ804" s="181"/>
      <c r="BA804" s="181"/>
      <c r="BB804" s="181"/>
      <c r="BC804" s="181"/>
      <c r="BD804" s="181"/>
      <c r="BE804" s="181"/>
      <c r="BF804" s="181"/>
      <c r="BG804" s="181"/>
      <c r="BH804" s="181"/>
      <c r="BI804" s="181"/>
      <c r="BJ804" s="181"/>
      <c r="BK804" s="181"/>
      <c r="BL804" s="181"/>
      <c r="BM804" s="181"/>
      <c r="BN804" s="181"/>
      <c r="BO804" s="181"/>
      <c r="BP804" s="181"/>
      <c r="BQ804" s="181"/>
      <c r="BR804" s="181"/>
      <c r="BS804" s="181"/>
      <c r="BT804" s="181"/>
      <c r="BU804" s="181"/>
      <c r="BV804" s="181"/>
      <c r="BW804" s="181"/>
      <c r="BX804" s="181"/>
      <c r="BY804" s="181"/>
      <c r="BZ804" s="181"/>
      <c r="CA804" s="181"/>
      <c r="CB804" s="181"/>
      <c r="CC804" s="181"/>
      <c r="CD804" s="181"/>
      <c r="CE804" s="181"/>
      <c r="CF804" s="181"/>
      <c r="CG804" s="181"/>
      <c r="CH804" s="181"/>
      <c r="CI804" s="181"/>
      <c r="CJ804" s="181"/>
      <c r="CK804" s="181"/>
      <c r="CL804" s="181"/>
      <c r="CM804" s="181"/>
      <c r="CN804" s="181"/>
      <c r="CO804" s="181"/>
      <c r="CP804" s="181"/>
      <c r="CQ804" s="181"/>
      <c r="CR804" s="181"/>
      <c r="CS804" s="181"/>
      <c r="CT804" s="181"/>
      <c r="CU804" s="181"/>
      <c r="CV804" s="181"/>
      <c r="CW804" s="181"/>
      <c r="CX804" s="181"/>
      <c r="CY804" s="181"/>
      <c r="CZ804" s="181"/>
      <c r="DA804" s="181"/>
      <c r="DB804" s="181"/>
      <c r="DC804" s="181"/>
      <c r="DD804" s="181"/>
      <c r="DE804" s="181"/>
      <c r="DF804" s="181"/>
      <c r="DG804" s="181"/>
      <c r="DH804" s="181"/>
      <c r="DI804" s="181"/>
      <c r="DJ804" s="181"/>
      <c r="DK804" s="181"/>
      <c r="DL804" s="181"/>
      <c r="DM804" s="181"/>
      <c r="DN804" s="181"/>
      <c r="DO804" s="181"/>
      <c r="DP804" s="181"/>
      <c r="DQ804" s="181"/>
      <c r="DR804" s="181"/>
      <c r="DS804" s="181"/>
      <c r="DT804" s="181"/>
      <c r="DU804" s="181"/>
      <c r="DV804" s="181"/>
      <c r="DW804" s="181"/>
      <c r="DX804" s="181"/>
      <c r="DY804" s="181"/>
      <c r="DZ804" s="181"/>
      <c r="EA804" s="181"/>
      <c r="EB804" s="181"/>
      <c r="EC804" s="181"/>
      <c r="ED804" s="181"/>
      <c r="EE804" s="181"/>
      <c r="EF804" s="181"/>
      <c r="EG804" s="181"/>
      <c r="EH804" s="181"/>
      <c r="EI804" s="181"/>
      <c r="EJ804" s="181"/>
      <c r="EK804" s="181"/>
      <c r="EL804" s="181"/>
      <c r="EM804" s="181"/>
      <c r="EN804" s="181"/>
      <c r="EO804" s="181"/>
      <c r="EP804" s="181"/>
      <c r="EQ804" s="181"/>
      <c r="ER804" s="181"/>
      <c r="ES804" s="181"/>
      <c r="ET804" s="181"/>
      <c r="EU804" s="181"/>
      <c r="EV804" s="181"/>
      <c r="EW804" s="181"/>
      <c r="EX804" s="181"/>
      <c r="EY804" s="181"/>
      <c r="EZ804" s="181"/>
      <c r="FA804" s="181"/>
      <c r="FB804" s="181"/>
      <c r="FC804" s="181"/>
      <c r="FD804" s="181"/>
      <c r="FE804" s="181"/>
      <c r="FF804" s="181"/>
      <c r="FG804" s="181"/>
      <c r="FH804" s="181"/>
      <c r="FI804" s="181"/>
      <c r="FJ804" s="181"/>
      <c r="FK804" s="181"/>
      <c r="FL804" s="181"/>
      <c r="FM804" s="181"/>
      <c r="FN804" s="181"/>
      <c r="FO804" s="181"/>
      <c r="FP804" s="181"/>
      <c r="FQ804" s="181"/>
      <c r="FR804" s="181"/>
      <c r="FS804" s="181"/>
      <c r="FT804" s="181"/>
      <c r="FU804" s="181"/>
      <c r="FV804" s="181"/>
      <c r="FW804" s="181"/>
      <c r="FX804" s="181"/>
      <c r="FY804" s="181"/>
      <c r="FZ804" s="181"/>
      <c r="GA804" s="181"/>
      <c r="GB804" s="181"/>
      <c r="GC804" s="181"/>
      <c r="GD804" s="181"/>
      <c r="GE804" s="181"/>
      <c r="GF804" s="181"/>
      <c r="GG804" s="181"/>
      <c r="GH804" s="181"/>
      <c r="GI804" s="181"/>
      <c r="GJ804" s="181"/>
      <c r="GK804" s="181"/>
      <c r="GL804" s="181"/>
      <c r="GM804" s="181"/>
      <c r="GN804" s="181"/>
      <c r="GO804" s="181"/>
      <c r="GP804" s="181"/>
      <c r="GQ804" s="181"/>
      <c r="GR804" s="181"/>
      <c r="GS804" s="181"/>
      <c r="GT804" s="181"/>
      <c r="GU804" s="181"/>
      <c r="GV804" s="181"/>
      <c r="GW804" s="181"/>
      <c r="GX804" s="181"/>
      <c r="GY804" s="181"/>
      <c r="GZ804" s="181"/>
      <c r="HA804" s="181"/>
      <c r="HB804" s="181"/>
      <c r="HC804" s="181"/>
      <c r="HD804" s="181"/>
      <c r="HE804" s="181"/>
      <c r="HF804" s="181"/>
      <c r="HG804" s="181"/>
      <c r="HH804" s="181"/>
      <c r="HI804" s="181"/>
      <c r="HJ804" s="181"/>
      <c r="HK804" s="181"/>
      <c r="HL804" s="181"/>
      <c r="HM804" s="181"/>
      <c r="HN804" s="181"/>
      <c r="HO804" s="181"/>
      <c r="HP804" s="181"/>
      <c r="HQ804" s="181"/>
      <c r="HR804" s="181"/>
      <c r="HS804" s="181"/>
      <c r="HT804" s="181"/>
      <c r="HU804" s="181"/>
      <c r="HV804" s="181"/>
      <c r="HW804" s="181"/>
      <c r="HX804" s="181"/>
      <c r="HY804" s="181"/>
      <c r="HZ804" s="181"/>
      <c r="IA804" s="181"/>
      <c r="IB804" s="181"/>
      <c r="IC804" s="181"/>
      <c r="ID804" s="181"/>
      <c r="IE804" s="181"/>
      <c r="IF804" s="181"/>
      <c r="IG804" s="181"/>
      <c r="IH804" s="181"/>
      <c r="II804" s="181"/>
      <c r="IJ804" s="181"/>
      <c r="IK804" s="181"/>
      <c r="IL804" s="181"/>
      <c r="IM804" s="181"/>
      <c r="IN804" s="181"/>
      <c r="IO804" s="181"/>
      <c r="IP804" s="181"/>
      <c r="IQ804" s="181"/>
      <c r="IR804" s="181"/>
      <c r="IS804" s="181"/>
      <c r="IT804" s="181"/>
      <c r="IU804" s="181"/>
      <c r="IV804" s="181"/>
      <c r="IW804" s="181"/>
      <c r="IX804" s="181"/>
      <c r="IY804" s="181"/>
      <c r="IZ804" s="181"/>
      <c r="JA804" s="181"/>
      <c r="JB804" s="181"/>
      <c r="JC804" s="181"/>
      <c r="JD804" s="181"/>
      <c r="JE804" s="181"/>
      <c r="JF804" s="181"/>
      <c r="JG804" s="181"/>
      <c r="JH804" s="181"/>
      <c r="JI804" s="181"/>
      <c r="JJ804" s="181"/>
      <c r="JK804" s="181"/>
      <c r="JL804" s="181"/>
      <c r="JM804" s="181"/>
      <c r="JN804" s="181"/>
      <c r="JO804" s="181"/>
      <c r="JP804" s="181"/>
      <c r="JQ804" s="181"/>
      <c r="JR804" s="181"/>
      <c r="JS804" s="181"/>
      <c r="JT804" s="181"/>
      <c r="JU804" s="181"/>
      <c r="JV804" s="181"/>
      <c r="JW804" s="181"/>
      <c r="JX804" s="181"/>
      <c r="JY804" s="181"/>
      <c r="JZ804" s="181"/>
      <c r="KA804" s="181"/>
      <c r="KB804" s="181"/>
      <c r="KC804" s="181"/>
      <c r="KD804" s="181"/>
      <c r="KE804" s="181"/>
      <c r="KF804" s="181"/>
      <c r="KG804" s="181"/>
      <c r="KH804" s="181"/>
      <c r="KI804" s="181"/>
      <c r="KJ804" s="181"/>
      <c r="KK804" s="181"/>
      <c r="KL804" s="181"/>
      <c r="KM804" s="181"/>
      <c r="KN804" s="181"/>
      <c r="KO804" s="181"/>
      <c r="KP804" s="181"/>
      <c r="KQ804" s="181"/>
      <c r="KR804" s="181"/>
      <c r="KS804" s="181"/>
      <c r="KT804" s="181"/>
      <c r="KU804" s="181"/>
      <c r="KV804" s="181"/>
      <c r="KW804" s="181"/>
      <c r="KX804" s="181"/>
      <c r="KY804" s="181"/>
      <c r="KZ804" s="181"/>
      <c r="LA804" s="181"/>
      <c r="LB804" s="181"/>
      <c r="LC804" s="181"/>
      <c r="LD804" s="181"/>
      <c r="LE804" s="181"/>
      <c r="LF804" s="181"/>
      <c r="LG804" s="181"/>
      <c r="LH804" s="181"/>
      <c r="LI804" s="181"/>
      <c r="LJ804" s="181"/>
      <c r="LK804" s="181"/>
      <c r="LL804" s="181"/>
      <c r="LM804" s="181"/>
      <c r="LN804" s="181"/>
      <c r="LO804" s="181"/>
      <c r="LP804" s="181"/>
      <c r="LQ804" s="181"/>
      <c r="LR804" s="181"/>
      <c r="LS804" s="181"/>
      <c r="LT804" s="181"/>
      <c r="LU804" s="181"/>
      <c r="LV804" s="181"/>
      <c r="LW804" s="181"/>
      <c r="LX804" s="181"/>
      <c r="LY804" s="181"/>
      <c r="LZ804" s="181"/>
      <c r="MA804" s="181"/>
      <c r="MB804" s="181"/>
      <c r="MC804" s="181"/>
      <c r="MD804" s="181"/>
      <c r="ME804" s="181"/>
      <c r="MF804" s="181"/>
      <c r="MG804" s="181"/>
      <c r="MH804" s="181"/>
      <c r="MI804" s="181"/>
      <c r="MJ804" s="181"/>
      <c r="MK804" s="181"/>
      <c r="ML804" s="181"/>
      <c r="MM804" s="181"/>
      <c r="MN804" s="181"/>
      <c r="MO804" s="181"/>
      <c r="MP804" s="181"/>
      <c r="MQ804" s="181"/>
      <c r="MR804" s="181"/>
      <c r="MS804" s="181"/>
      <c r="MT804" s="181"/>
      <c r="MU804" s="181"/>
      <c r="MV804" s="181"/>
      <c r="MW804" s="181"/>
      <c r="MX804" s="181"/>
      <c r="MY804" s="181"/>
      <c r="MZ804" s="181"/>
      <c r="NA804" s="181"/>
      <c r="NB804" s="181"/>
      <c r="NC804" s="181"/>
      <c r="ND804" s="181"/>
      <c r="NE804" s="181"/>
      <c r="NF804" s="181"/>
      <c r="NG804" s="181"/>
      <c r="NH804" s="181"/>
      <c r="NI804" s="181"/>
      <c r="NJ804" s="181"/>
      <c r="NK804" s="181"/>
      <c r="NL804" s="181"/>
      <c r="NM804" s="181"/>
      <c r="NN804" s="181"/>
      <c r="NO804" s="181"/>
      <c r="NP804" s="181"/>
      <c r="NQ804" s="181"/>
      <c r="NR804" s="181"/>
      <c r="NS804" s="181"/>
      <c r="NT804" s="181"/>
      <c r="NU804" s="181"/>
      <c r="NV804" s="181"/>
      <c r="NW804" s="181"/>
      <c r="NX804" s="181"/>
      <c r="NY804" s="181"/>
      <c r="NZ804" s="181"/>
      <c r="OA804" s="181"/>
      <c r="OB804" s="181"/>
      <c r="OC804" s="181"/>
      <c r="OD804" s="181"/>
      <c r="OE804" s="181"/>
      <c r="OF804" s="181"/>
      <c r="OG804" s="181"/>
      <c r="OH804" s="181"/>
      <c r="OI804" s="181"/>
      <c r="OJ804" s="181"/>
      <c r="OK804" s="181"/>
      <c r="OL804" s="181"/>
      <c r="OM804" s="181"/>
      <c r="ON804" s="181"/>
      <c r="OO804" s="181"/>
      <c r="OP804" s="181"/>
      <c r="OQ804" s="181"/>
      <c r="OR804" s="181"/>
      <c r="OS804" s="181"/>
      <c r="OT804" s="181"/>
      <c r="OU804" s="181"/>
      <c r="OV804" s="181"/>
      <c r="OW804" s="181"/>
      <c r="OX804" s="181"/>
      <c r="OY804" s="181"/>
      <c r="OZ804" s="181"/>
      <c r="PA804" s="181"/>
      <c r="PB804" s="181"/>
      <c r="PC804" s="181"/>
      <c r="PD804" s="181"/>
      <c r="PE804" s="181"/>
      <c r="PF804" s="181"/>
      <c r="PG804" s="181"/>
      <c r="PH804" s="181"/>
      <c r="PI804" s="181"/>
      <c r="PJ804" s="181"/>
      <c r="PK804" s="181"/>
      <c r="PL804" s="181"/>
      <c r="PM804" s="181"/>
      <c r="PN804" s="181"/>
      <c r="PO804" s="181"/>
      <c r="PP804" s="181"/>
      <c r="PQ804" s="181"/>
      <c r="PR804" s="181"/>
      <c r="PS804" s="181"/>
      <c r="PT804" s="181"/>
      <c r="PU804" s="181"/>
      <c r="PV804" s="181"/>
      <c r="PW804" s="181"/>
      <c r="PX804" s="181"/>
      <c r="PY804" s="181"/>
      <c r="PZ804" s="181"/>
      <c r="QA804" s="181"/>
      <c r="QB804" s="181"/>
      <c r="QC804" s="181"/>
      <c r="QD804" s="181"/>
      <c r="QE804" s="181"/>
      <c r="QF804" s="181"/>
      <c r="QG804" s="181"/>
      <c r="QH804" s="181"/>
      <c r="QI804" s="181"/>
      <c r="QJ804" s="181"/>
      <c r="QK804" s="181"/>
      <c r="QL804" s="181"/>
      <c r="QM804" s="181"/>
      <c r="QN804" s="181"/>
      <c r="QO804" s="181"/>
      <c r="QP804" s="181"/>
      <c r="QQ804" s="181"/>
      <c r="QR804" s="181"/>
      <c r="QS804" s="181"/>
      <c r="QT804" s="181"/>
      <c r="QU804" s="181"/>
      <c r="QV804" s="181"/>
      <c r="QW804" s="181"/>
      <c r="QX804" s="181"/>
      <c r="QY804" s="181"/>
      <c r="QZ804" s="181"/>
      <c r="RA804" s="181"/>
      <c r="RB804" s="181"/>
      <c r="RC804" s="181"/>
      <c r="RD804" s="181"/>
      <c r="RE804" s="181"/>
      <c r="RF804" s="181"/>
      <c r="RG804" s="181"/>
      <c r="RH804" s="181"/>
      <c r="RI804" s="181"/>
      <c r="RJ804" s="181"/>
      <c r="RK804" s="181"/>
      <c r="RL804" s="181"/>
      <c r="RM804" s="181"/>
      <c r="RN804" s="181"/>
      <c r="RO804" s="181"/>
      <c r="RP804" s="181"/>
      <c r="RQ804" s="181"/>
      <c r="RR804" s="181"/>
      <c r="RS804" s="181"/>
      <c r="RT804" s="181"/>
      <c r="RU804" s="181"/>
      <c r="RV804" s="181"/>
      <c r="RW804" s="181"/>
      <c r="RX804" s="181"/>
      <c r="RY804" s="181"/>
      <c r="RZ804" s="181"/>
      <c r="SA804" s="181"/>
      <c r="SB804" s="181"/>
    </row>
    <row r="805" spans="1:496" s="183" customFormat="1" ht="15" customHeight="1" x14ac:dyDescent="0.2">
      <c r="A805" t="s">
        <v>2349</v>
      </c>
      <c r="B805"/>
      <c r="C805"/>
      <c r="D805"/>
      <c r="E805" t="s">
        <v>2350</v>
      </c>
      <c r="F805" s="181"/>
      <c r="G805" s="181"/>
      <c r="H805" s="181"/>
      <c r="I805" s="181"/>
      <c r="J805" s="181"/>
      <c r="K805" s="181"/>
      <c r="L805" s="181"/>
      <c r="M805" s="181"/>
      <c r="N805" s="181"/>
      <c r="O805" s="181"/>
      <c r="P805" s="181"/>
      <c r="Q805" s="181"/>
      <c r="R805" s="181"/>
      <c r="S805" s="181"/>
      <c r="T805" s="181"/>
      <c r="U805" s="181"/>
      <c r="V805" s="181"/>
      <c r="W805" s="181"/>
      <c r="X805" s="181"/>
      <c r="Y805" s="181"/>
      <c r="Z805" s="181"/>
      <c r="AA805" s="181"/>
      <c r="AB805" s="181"/>
      <c r="AC805" s="181"/>
      <c r="AD805" s="181"/>
      <c r="AE805" s="181"/>
      <c r="AF805" s="181"/>
      <c r="AG805" s="181"/>
      <c r="AH805" s="181"/>
      <c r="AI805" s="181"/>
      <c r="AJ805" s="181"/>
      <c r="AK805" s="181"/>
      <c r="AL805" s="181"/>
      <c r="AM805" s="181"/>
      <c r="AN805" s="181"/>
      <c r="AO805" s="181"/>
      <c r="AP805" s="181"/>
      <c r="AQ805" s="181"/>
      <c r="AR805" s="181"/>
      <c r="AS805" s="181"/>
      <c r="AT805" s="181"/>
      <c r="AU805" s="181"/>
      <c r="AV805" s="181"/>
      <c r="AW805" s="181"/>
      <c r="AX805" s="181"/>
      <c r="AY805" s="181"/>
      <c r="AZ805" s="181"/>
      <c r="BA805" s="181"/>
      <c r="BB805" s="181"/>
      <c r="BC805" s="181"/>
      <c r="BD805" s="181"/>
      <c r="BE805" s="181"/>
      <c r="BF805" s="181"/>
      <c r="BG805" s="181"/>
      <c r="BH805" s="181"/>
      <c r="BI805" s="181"/>
      <c r="BJ805" s="181"/>
      <c r="BK805" s="181"/>
      <c r="BL805" s="181"/>
      <c r="BM805" s="181"/>
      <c r="BN805" s="181"/>
      <c r="BO805" s="181"/>
      <c r="BP805" s="181"/>
      <c r="BQ805" s="181"/>
      <c r="BR805" s="181"/>
      <c r="BS805" s="181"/>
      <c r="BT805" s="181"/>
      <c r="BU805" s="181"/>
      <c r="BV805" s="181"/>
      <c r="BW805" s="181"/>
      <c r="BX805" s="181"/>
      <c r="BY805" s="181"/>
      <c r="BZ805" s="181"/>
      <c r="CA805" s="181"/>
      <c r="CB805" s="181"/>
      <c r="CC805" s="181"/>
      <c r="CD805" s="181"/>
      <c r="CE805" s="181"/>
      <c r="CF805" s="181"/>
      <c r="CG805" s="181"/>
      <c r="CH805" s="181"/>
      <c r="CI805" s="181"/>
      <c r="CJ805" s="181"/>
      <c r="CK805" s="181"/>
      <c r="CL805" s="181"/>
      <c r="CM805" s="181"/>
      <c r="CN805" s="181"/>
      <c r="CO805" s="181"/>
      <c r="CP805" s="181"/>
      <c r="CQ805" s="181"/>
      <c r="CR805" s="181"/>
      <c r="CS805" s="181"/>
      <c r="CT805" s="181"/>
      <c r="CU805" s="181"/>
      <c r="CV805" s="181"/>
      <c r="CW805" s="181"/>
      <c r="CX805" s="181"/>
      <c r="CY805" s="181"/>
      <c r="CZ805" s="181"/>
      <c r="DA805" s="181"/>
      <c r="DB805" s="181"/>
      <c r="DC805" s="181"/>
      <c r="DD805" s="181"/>
      <c r="DE805" s="181"/>
      <c r="DF805" s="181"/>
      <c r="DG805" s="181"/>
      <c r="DH805" s="181"/>
      <c r="DI805" s="181"/>
      <c r="DJ805" s="181"/>
      <c r="DK805" s="181"/>
      <c r="DL805" s="181"/>
      <c r="DM805" s="181"/>
      <c r="DN805" s="181"/>
      <c r="DO805" s="181"/>
      <c r="DP805" s="181"/>
      <c r="DQ805" s="181"/>
      <c r="DR805" s="181"/>
      <c r="DS805" s="181"/>
      <c r="DT805" s="181"/>
      <c r="DU805" s="181"/>
      <c r="DV805" s="181"/>
      <c r="DW805" s="181"/>
      <c r="DX805" s="181"/>
      <c r="DY805" s="181"/>
      <c r="DZ805" s="181"/>
      <c r="EA805" s="181"/>
      <c r="EB805" s="181"/>
      <c r="EC805" s="181"/>
      <c r="ED805" s="181"/>
      <c r="EE805" s="181"/>
      <c r="EF805" s="181"/>
      <c r="EG805" s="181"/>
      <c r="EH805" s="181"/>
      <c r="EI805" s="181"/>
      <c r="EJ805" s="181"/>
      <c r="EK805" s="181"/>
      <c r="EL805" s="181"/>
      <c r="EM805" s="181"/>
      <c r="EN805" s="181"/>
      <c r="EO805" s="181"/>
      <c r="EP805" s="181"/>
      <c r="EQ805" s="181"/>
      <c r="ER805" s="181"/>
      <c r="ES805" s="181"/>
      <c r="ET805" s="181"/>
      <c r="EU805" s="181"/>
      <c r="EV805" s="181"/>
      <c r="EW805" s="181"/>
      <c r="EX805" s="181"/>
      <c r="EY805" s="181"/>
      <c r="EZ805" s="181"/>
      <c r="FA805" s="181"/>
      <c r="FB805" s="181"/>
      <c r="FC805" s="181"/>
      <c r="FD805" s="181"/>
      <c r="FE805" s="181"/>
      <c r="FF805" s="181"/>
      <c r="FG805" s="181"/>
      <c r="FH805" s="181"/>
      <c r="FI805" s="181"/>
      <c r="FJ805" s="181"/>
      <c r="FK805" s="181"/>
      <c r="FL805" s="181"/>
      <c r="FM805" s="181"/>
      <c r="FN805" s="181"/>
      <c r="FO805" s="181"/>
      <c r="FP805" s="181"/>
      <c r="FQ805" s="181"/>
      <c r="FR805" s="181"/>
      <c r="FS805" s="181"/>
      <c r="FT805" s="181"/>
      <c r="FU805" s="181"/>
      <c r="FV805" s="181"/>
      <c r="FW805" s="181"/>
      <c r="FX805" s="181"/>
      <c r="FY805" s="181"/>
      <c r="FZ805" s="181"/>
      <c r="GA805" s="181"/>
      <c r="GB805" s="181"/>
      <c r="GC805" s="181"/>
      <c r="GD805" s="181"/>
      <c r="GE805" s="181"/>
      <c r="GF805" s="181"/>
      <c r="GG805" s="181"/>
      <c r="GH805" s="181"/>
      <c r="GI805" s="181"/>
      <c r="GJ805" s="181"/>
      <c r="GK805" s="181"/>
      <c r="GL805" s="181"/>
      <c r="GM805" s="181"/>
      <c r="GN805" s="181"/>
      <c r="GO805" s="181"/>
      <c r="GP805" s="181"/>
      <c r="GQ805" s="181"/>
      <c r="GR805" s="181"/>
      <c r="GS805" s="181"/>
      <c r="GT805" s="181"/>
      <c r="GU805" s="181"/>
      <c r="GV805" s="181"/>
      <c r="GW805" s="181"/>
      <c r="GX805" s="181"/>
      <c r="GY805" s="181"/>
      <c r="GZ805" s="181"/>
      <c r="HA805" s="181"/>
      <c r="HB805" s="181"/>
      <c r="HC805" s="181"/>
      <c r="HD805" s="181"/>
      <c r="HE805" s="181"/>
      <c r="HF805" s="181"/>
      <c r="HG805" s="181"/>
      <c r="HH805" s="181"/>
      <c r="HI805" s="181"/>
      <c r="HJ805" s="181"/>
      <c r="HK805" s="181"/>
      <c r="HL805" s="181"/>
      <c r="HM805" s="181"/>
      <c r="HN805" s="181"/>
      <c r="HO805" s="181"/>
      <c r="HP805" s="181"/>
      <c r="HQ805" s="181"/>
      <c r="HR805" s="181"/>
      <c r="HS805" s="181"/>
      <c r="HT805" s="181"/>
      <c r="HU805" s="181"/>
      <c r="HV805" s="181"/>
      <c r="HW805" s="181"/>
      <c r="HX805" s="181"/>
      <c r="HY805" s="181"/>
      <c r="HZ805" s="181"/>
      <c r="IA805" s="181"/>
      <c r="IB805" s="181"/>
      <c r="IC805" s="181"/>
      <c r="ID805" s="181"/>
      <c r="IE805" s="181"/>
      <c r="IF805" s="181"/>
      <c r="IG805" s="181"/>
      <c r="IH805" s="181"/>
      <c r="II805" s="181"/>
      <c r="IJ805" s="181"/>
      <c r="IK805" s="181"/>
      <c r="IL805" s="181"/>
      <c r="IM805" s="181"/>
      <c r="IN805" s="181"/>
      <c r="IO805" s="181"/>
      <c r="IP805" s="181"/>
      <c r="IQ805" s="181"/>
      <c r="IR805" s="181"/>
      <c r="IS805" s="181"/>
      <c r="IT805" s="181"/>
      <c r="IU805" s="181"/>
      <c r="IV805" s="181"/>
      <c r="IW805" s="181"/>
      <c r="IX805" s="181"/>
      <c r="IY805" s="181"/>
      <c r="IZ805" s="181"/>
      <c r="JA805" s="181"/>
      <c r="JB805" s="181"/>
      <c r="JC805" s="181"/>
      <c r="JD805" s="181"/>
      <c r="JE805" s="181"/>
      <c r="JF805" s="181"/>
      <c r="JG805" s="181"/>
      <c r="JH805" s="181"/>
      <c r="JI805" s="181"/>
      <c r="JJ805" s="181"/>
      <c r="JK805" s="181"/>
      <c r="JL805" s="181"/>
      <c r="JM805" s="181"/>
      <c r="JN805" s="181"/>
      <c r="JO805" s="181"/>
      <c r="JP805" s="181"/>
      <c r="JQ805" s="181"/>
      <c r="JR805" s="181"/>
      <c r="JS805" s="181"/>
      <c r="JT805" s="181"/>
      <c r="JU805" s="181"/>
      <c r="JV805" s="181"/>
      <c r="JW805" s="181"/>
      <c r="JX805" s="181"/>
      <c r="JY805" s="181"/>
      <c r="JZ805" s="181"/>
      <c r="KA805" s="181"/>
      <c r="KB805" s="181"/>
      <c r="KC805" s="181"/>
      <c r="KD805" s="181"/>
      <c r="KE805" s="181"/>
      <c r="KF805" s="181"/>
      <c r="KG805" s="181"/>
      <c r="KH805" s="181"/>
      <c r="KI805" s="181"/>
      <c r="KJ805" s="181"/>
      <c r="KK805" s="181"/>
      <c r="KL805" s="181"/>
      <c r="KM805" s="181"/>
      <c r="KN805" s="181"/>
      <c r="KO805" s="181"/>
      <c r="KP805" s="181"/>
      <c r="KQ805" s="181"/>
      <c r="KR805" s="181"/>
      <c r="KS805" s="181"/>
      <c r="KT805" s="181"/>
      <c r="KU805" s="181"/>
      <c r="KV805" s="181"/>
      <c r="KW805" s="181"/>
      <c r="KX805" s="181"/>
      <c r="KY805" s="181"/>
      <c r="KZ805" s="181"/>
      <c r="LA805" s="181"/>
      <c r="LB805" s="181"/>
      <c r="LC805" s="181"/>
      <c r="LD805" s="181"/>
      <c r="LE805" s="181"/>
      <c r="LF805" s="181"/>
      <c r="LG805" s="181"/>
      <c r="LH805" s="181"/>
      <c r="LI805" s="181"/>
      <c r="LJ805" s="181"/>
      <c r="LK805" s="181"/>
      <c r="LL805" s="181"/>
      <c r="LM805" s="181"/>
      <c r="LN805" s="181"/>
      <c r="LO805" s="181"/>
      <c r="LP805" s="181"/>
      <c r="LQ805" s="181"/>
      <c r="LR805" s="181"/>
      <c r="LS805" s="181"/>
      <c r="LT805" s="181"/>
      <c r="LU805" s="181"/>
      <c r="LV805" s="181"/>
      <c r="LW805" s="181"/>
      <c r="LX805" s="181"/>
      <c r="LY805" s="181"/>
      <c r="LZ805" s="181"/>
      <c r="MA805" s="181"/>
      <c r="MB805" s="181"/>
      <c r="MC805" s="181"/>
      <c r="MD805" s="181"/>
      <c r="ME805" s="181"/>
      <c r="MF805" s="181"/>
      <c r="MG805" s="181"/>
      <c r="MH805" s="181"/>
      <c r="MI805" s="181"/>
      <c r="MJ805" s="181"/>
      <c r="MK805" s="181"/>
      <c r="ML805" s="181"/>
      <c r="MM805" s="181"/>
      <c r="MN805" s="181"/>
      <c r="MO805" s="181"/>
      <c r="MP805" s="181"/>
      <c r="MQ805" s="181"/>
      <c r="MR805" s="181"/>
      <c r="MS805" s="181"/>
      <c r="MT805" s="181"/>
      <c r="MU805" s="181"/>
      <c r="MV805" s="181"/>
      <c r="MW805" s="181"/>
      <c r="MX805" s="181"/>
      <c r="MY805" s="181"/>
      <c r="MZ805" s="181"/>
      <c r="NA805" s="181"/>
      <c r="NB805" s="181"/>
      <c r="NC805" s="181"/>
      <c r="ND805" s="181"/>
      <c r="NE805" s="181"/>
      <c r="NF805" s="181"/>
      <c r="NG805" s="181"/>
      <c r="NH805" s="181"/>
      <c r="NI805" s="181"/>
      <c r="NJ805" s="181"/>
      <c r="NK805" s="181"/>
      <c r="NL805" s="181"/>
      <c r="NM805" s="181"/>
      <c r="NN805" s="181"/>
      <c r="NO805" s="181"/>
      <c r="NP805" s="181"/>
      <c r="NQ805" s="181"/>
      <c r="NR805" s="181"/>
      <c r="NS805" s="181"/>
      <c r="NT805" s="181"/>
      <c r="NU805" s="181"/>
      <c r="NV805" s="181"/>
      <c r="NW805" s="181"/>
      <c r="NX805" s="181"/>
      <c r="NY805" s="181"/>
      <c r="NZ805" s="181"/>
      <c r="OA805" s="181"/>
      <c r="OB805" s="181"/>
      <c r="OC805" s="181"/>
      <c r="OD805" s="181"/>
      <c r="OE805" s="181"/>
      <c r="OF805" s="181"/>
      <c r="OG805" s="181"/>
      <c r="OH805" s="181"/>
      <c r="OI805" s="181"/>
      <c r="OJ805" s="181"/>
      <c r="OK805" s="181"/>
      <c r="OL805" s="181"/>
      <c r="OM805" s="181"/>
      <c r="ON805" s="181"/>
      <c r="OO805" s="181"/>
      <c r="OP805" s="181"/>
      <c r="OQ805" s="181"/>
      <c r="OR805" s="181"/>
      <c r="OS805" s="181"/>
      <c r="OT805" s="181"/>
      <c r="OU805" s="181"/>
      <c r="OV805" s="181"/>
      <c r="OW805" s="181"/>
      <c r="OX805" s="181"/>
      <c r="OY805" s="181"/>
      <c r="OZ805" s="181"/>
      <c r="PA805" s="181"/>
      <c r="PB805" s="181"/>
      <c r="PC805" s="181"/>
      <c r="PD805" s="181"/>
      <c r="PE805" s="181"/>
      <c r="PF805" s="181"/>
      <c r="PG805" s="181"/>
      <c r="PH805" s="181"/>
      <c r="PI805" s="181"/>
      <c r="PJ805" s="181"/>
      <c r="PK805" s="181"/>
      <c r="PL805" s="181"/>
      <c r="PM805" s="181"/>
      <c r="PN805" s="181"/>
      <c r="PO805" s="181"/>
      <c r="PP805" s="181"/>
      <c r="PQ805" s="181"/>
      <c r="PR805" s="181"/>
      <c r="PS805" s="181"/>
      <c r="PT805" s="181"/>
      <c r="PU805" s="181"/>
      <c r="PV805" s="181"/>
      <c r="PW805" s="181"/>
      <c r="PX805" s="181"/>
      <c r="PY805" s="181"/>
      <c r="PZ805" s="181"/>
      <c r="QA805" s="181"/>
      <c r="QB805" s="181"/>
      <c r="QC805" s="181"/>
      <c r="QD805" s="181"/>
      <c r="QE805" s="181"/>
      <c r="QF805" s="181"/>
      <c r="QG805" s="181"/>
      <c r="QH805" s="181"/>
      <c r="QI805" s="181"/>
      <c r="QJ805" s="181"/>
      <c r="QK805" s="181"/>
      <c r="QL805" s="181"/>
      <c r="QM805" s="181"/>
      <c r="QN805" s="181"/>
      <c r="QO805" s="181"/>
      <c r="QP805" s="181"/>
      <c r="QQ805" s="181"/>
      <c r="QR805" s="181"/>
      <c r="QS805" s="181"/>
      <c r="QT805" s="181"/>
      <c r="QU805" s="181"/>
      <c r="QV805" s="181"/>
      <c r="QW805" s="181"/>
      <c r="QX805" s="181"/>
      <c r="QY805" s="181"/>
      <c r="QZ805" s="181"/>
      <c r="RA805" s="181"/>
      <c r="RB805" s="181"/>
      <c r="RC805" s="181"/>
      <c r="RD805" s="181"/>
      <c r="RE805" s="181"/>
      <c r="RF805" s="181"/>
      <c r="RG805" s="181"/>
      <c r="RH805" s="181"/>
      <c r="RI805" s="181"/>
      <c r="RJ805" s="181"/>
      <c r="RK805" s="181"/>
      <c r="RL805" s="181"/>
      <c r="RM805" s="181"/>
      <c r="RN805" s="181"/>
      <c r="RO805" s="181"/>
      <c r="RP805" s="181"/>
      <c r="RQ805" s="181"/>
      <c r="RR805" s="181"/>
      <c r="RS805" s="181"/>
      <c r="RT805" s="181"/>
      <c r="RU805" s="181"/>
      <c r="RV805" s="181"/>
      <c r="RW805" s="181"/>
      <c r="RX805" s="181"/>
      <c r="RY805" s="181"/>
      <c r="RZ805" s="181"/>
      <c r="SA805" s="181"/>
      <c r="SB805" s="181"/>
    </row>
    <row r="806" spans="1:496" s="183" customFormat="1" ht="15" customHeight="1" x14ac:dyDescent="0.2">
      <c r="A806" t="s">
        <v>2351</v>
      </c>
      <c r="B806"/>
      <c r="C806"/>
      <c r="D806"/>
      <c r="E806" t="s">
        <v>2352</v>
      </c>
      <c r="F806" s="181"/>
      <c r="G806" s="181"/>
      <c r="H806" s="181"/>
      <c r="I806" s="181"/>
      <c r="J806" s="181"/>
      <c r="K806" s="181"/>
      <c r="L806" s="181"/>
      <c r="M806" s="181"/>
      <c r="N806" s="181"/>
      <c r="O806" s="181"/>
      <c r="P806" s="181"/>
      <c r="Q806" s="181"/>
      <c r="R806" s="181"/>
      <c r="S806" s="181"/>
      <c r="T806" s="181"/>
      <c r="U806" s="181"/>
      <c r="V806" s="181"/>
      <c r="W806" s="181"/>
      <c r="X806" s="181"/>
      <c r="Y806" s="181"/>
      <c r="Z806" s="181"/>
      <c r="AA806" s="181"/>
      <c r="AB806" s="181"/>
      <c r="AC806" s="181"/>
      <c r="AD806" s="181"/>
      <c r="AE806" s="181"/>
      <c r="AF806" s="181"/>
      <c r="AG806" s="181"/>
      <c r="AH806" s="181"/>
      <c r="AI806" s="181"/>
      <c r="AJ806" s="181"/>
      <c r="AK806" s="181"/>
      <c r="AL806" s="181"/>
      <c r="AM806" s="181"/>
      <c r="AN806" s="181"/>
      <c r="AO806" s="181"/>
      <c r="AP806" s="181"/>
      <c r="AQ806" s="181"/>
      <c r="AR806" s="181"/>
      <c r="AS806" s="181"/>
      <c r="AT806" s="181"/>
      <c r="AU806" s="181"/>
      <c r="AV806" s="181"/>
      <c r="AW806" s="181"/>
      <c r="AX806" s="181"/>
      <c r="AY806" s="181"/>
      <c r="AZ806" s="181"/>
      <c r="BA806" s="181"/>
      <c r="BB806" s="181"/>
      <c r="BC806" s="181"/>
      <c r="BD806" s="181"/>
      <c r="BE806" s="181"/>
      <c r="BF806" s="181"/>
      <c r="BG806" s="181"/>
      <c r="BH806" s="181"/>
      <c r="BI806" s="181"/>
      <c r="BJ806" s="181"/>
      <c r="BK806" s="181"/>
      <c r="BL806" s="181"/>
      <c r="BM806" s="181"/>
      <c r="BN806" s="181"/>
      <c r="BO806" s="181"/>
      <c r="BP806" s="181"/>
      <c r="BQ806" s="181"/>
      <c r="BR806" s="181"/>
      <c r="BS806" s="181"/>
      <c r="BT806" s="181"/>
      <c r="BU806" s="181"/>
      <c r="BV806" s="181"/>
      <c r="BW806" s="181"/>
      <c r="BX806" s="181"/>
      <c r="BY806" s="181"/>
      <c r="BZ806" s="181"/>
      <c r="CA806" s="181"/>
      <c r="CB806" s="181"/>
      <c r="CC806" s="181"/>
      <c r="CD806" s="181"/>
      <c r="CE806" s="181"/>
      <c r="CF806" s="181"/>
      <c r="CG806" s="181"/>
      <c r="CH806" s="181"/>
      <c r="CI806" s="181"/>
      <c r="CJ806" s="181"/>
      <c r="CK806" s="181"/>
      <c r="CL806" s="181"/>
      <c r="CM806" s="181"/>
      <c r="CN806" s="181"/>
      <c r="CO806" s="181"/>
      <c r="CP806" s="181"/>
      <c r="CQ806" s="181"/>
      <c r="CR806" s="181"/>
      <c r="CS806" s="181"/>
      <c r="CT806" s="181"/>
      <c r="CU806" s="181"/>
      <c r="CV806" s="181"/>
      <c r="CW806" s="181"/>
      <c r="CX806" s="181"/>
      <c r="CY806" s="181"/>
      <c r="CZ806" s="181"/>
      <c r="DA806" s="181"/>
      <c r="DB806" s="181"/>
      <c r="DC806" s="181"/>
      <c r="DD806" s="181"/>
      <c r="DE806" s="181"/>
      <c r="DF806" s="181"/>
      <c r="DG806" s="181"/>
      <c r="DH806" s="181"/>
      <c r="DI806" s="181"/>
      <c r="DJ806" s="181"/>
      <c r="DK806" s="181"/>
      <c r="DL806" s="181"/>
      <c r="DM806" s="181"/>
      <c r="DN806" s="181"/>
      <c r="DO806" s="181"/>
      <c r="DP806" s="181"/>
      <c r="DQ806" s="181"/>
      <c r="DR806" s="181"/>
      <c r="DS806" s="181"/>
      <c r="DT806" s="181"/>
      <c r="DU806" s="181"/>
      <c r="DV806" s="181"/>
      <c r="DW806" s="181"/>
      <c r="DX806" s="181"/>
      <c r="DY806" s="181"/>
      <c r="DZ806" s="181"/>
      <c r="EA806" s="181"/>
      <c r="EB806" s="181"/>
      <c r="EC806" s="181"/>
      <c r="ED806" s="181"/>
      <c r="EE806" s="181"/>
      <c r="EF806" s="181"/>
      <c r="EG806" s="181"/>
      <c r="EH806" s="181"/>
      <c r="EI806" s="181"/>
      <c r="EJ806" s="181"/>
      <c r="EK806" s="181"/>
      <c r="EL806" s="181"/>
      <c r="EM806" s="181"/>
      <c r="EN806" s="181"/>
      <c r="EO806" s="181"/>
      <c r="EP806" s="181"/>
      <c r="EQ806" s="181"/>
      <c r="ER806" s="181"/>
      <c r="ES806" s="181"/>
      <c r="ET806" s="181"/>
      <c r="EU806" s="181"/>
      <c r="EV806" s="181"/>
      <c r="EW806" s="181"/>
      <c r="EX806" s="181"/>
      <c r="EY806" s="181"/>
      <c r="EZ806" s="181"/>
      <c r="FA806" s="181"/>
      <c r="FB806" s="181"/>
      <c r="FC806" s="181"/>
      <c r="FD806" s="181"/>
      <c r="FE806" s="181"/>
      <c r="FF806" s="181"/>
      <c r="FG806" s="181"/>
      <c r="FH806" s="181"/>
      <c r="FI806" s="181"/>
      <c r="FJ806" s="181"/>
      <c r="FK806" s="181"/>
      <c r="FL806" s="181"/>
      <c r="FM806" s="181"/>
      <c r="FN806" s="181"/>
      <c r="FO806" s="181"/>
      <c r="FP806" s="181"/>
      <c r="FQ806" s="181"/>
      <c r="FR806" s="181"/>
      <c r="FS806" s="181"/>
      <c r="FT806" s="181"/>
      <c r="FU806" s="181"/>
      <c r="FV806" s="181"/>
      <c r="FW806" s="181"/>
      <c r="FX806" s="181"/>
      <c r="FY806" s="181"/>
      <c r="FZ806" s="181"/>
      <c r="GA806" s="181"/>
      <c r="GB806" s="181"/>
      <c r="GC806" s="181"/>
      <c r="GD806" s="181"/>
      <c r="GE806" s="181"/>
      <c r="GF806" s="181"/>
      <c r="GG806" s="181"/>
      <c r="GH806" s="181"/>
      <c r="GI806" s="181"/>
      <c r="GJ806" s="181"/>
      <c r="GK806" s="181"/>
      <c r="GL806" s="181"/>
      <c r="GM806" s="181"/>
      <c r="GN806" s="181"/>
      <c r="GO806" s="181"/>
      <c r="GP806" s="181"/>
      <c r="GQ806" s="181"/>
      <c r="GR806" s="181"/>
      <c r="GS806" s="181"/>
      <c r="GT806" s="181"/>
      <c r="GU806" s="181"/>
      <c r="GV806" s="181"/>
      <c r="GW806" s="181"/>
      <c r="GX806" s="181"/>
      <c r="GY806" s="181"/>
      <c r="GZ806" s="181"/>
      <c r="HA806" s="181"/>
      <c r="HB806" s="181"/>
      <c r="HC806" s="181"/>
      <c r="HD806" s="181"/>
      <c r="HE806" s="181"/>
      <c r="HF806" s="181"/>
      <c r="HG806" s="181"/>
      <c r="HH806" s="181"/>
      <c r="HI806" s="181"/>
      <c r="HJ806" s="181"/>
      <c r="HK806" s="181"/>
      <c r="HL806" s="181"/>
      <c r="HM806" s="181"/>
      <c r="HN806" s="181"/>
      <c r="HO806" s="181"/>
      <c r="HP806" s="181"/>
      <c r="HQ806" s="181"/>
      <c r="HR806" s="181"/>
      <c r="HS806" s="181"/>
      <c r="HT806" s="181"/>
      <c r="HU806" s="181"/>
      <c r="HV806" s="181"/>
      <c r="HW806" s="181"/>
      <c r="HX806" s="181"/>
      <c r="HY806" s="181"/>
      <c r="HZ806" s="181"/>
      <c r="IA806" s="181"/>
      <c r="IB806" s="181"/>
      <c r="IC806" s="181"/>
      <c r="ID806" s="181"/>
      <c r="IE806" s="181"/>
      <c r="IF806" s="181"/>
      <c r="IG806" s="181"/>
      <c r="IH806" s="181"/>
      <c r="II806" s="181"/>
      <c r="IJ806" s="181"/>
      <c r="IK806" s="181"/>
      <c r="IL806" s="181"/>
      <c r="IM806" s="181"/>
      <c r="IN806" s="181"/>
      <c r="IO806" s="181"/>
      <c r="IP806" s="181"/>
      <c r="IQ806" s="181"/>
      <c r="IR806" s="181"/>
      <c r="IS806" s="181"/>
      <c r="IT806" s="181"/>
      <c r="IU806" s="181"/>
      <c r="IV806" s="181"/>
      <c r="IW806" s="181"/>
      <c r="IX806" s="181"/>
      <c r="IY806" s="181"/>
      <c r="IZ806" s="181"/>
      <c r="JA806" s="181"/>
      <c r="JB806" s="181"/>
      <c r="JC806" s="181"/>
      <c r="JD806" s="181"/>
      <c r="JE806" s="181"/>
      <c r="JF806" s="181"/>
      <c r="JG806" s="181"/>
      <c r="JH806" s="181"/>
      <c r="JI806" s="181"/>
      <c r="JJ806" s="181"/>
      <c r="JK806" s="181"/>
      <c r="JL806" s="181"/>
      <c r="JM806" s="181"/>
      <c r="JN806" s="181"/>
      <c r="JO806" s="181"/>
      <c r="JP806" s="181"/>
      <c r="JQ806" s="181"/>
      <c r="JR806" s="181"/>
      <c r="JS806" s="181"/>
      <c r="JT806" s="181"/>
      <c r="JU806" s="181"/>
      <c r="JV806" s="181"/>
      <c r="JW806" s="181"/>
      <c r="JX806" s="181"/>
      <c r="JY806" s="181"/>
      <c r="JZ806" s="181"/>
      <c r="KA806" s="181"/>
      <c r="KB806" s="181"/>
      <c r="KC806" s="181"/>
      <c r="KD806" s="181"/>
      <c r="KE806" s="181"/>
      <c r="KF806" s="181"/>
      <c r="KG806" s="181"/>
      <c r="KH806" s="181"/>
      <c r="KI806" s="181"/>
      <c r="KJ806" s="181"/>
      <c r="KK806" s="181"/>
      <c r="KL806" s="181"/>
      <c r="KM806" s="181"/>
      <c r="KN806" s="181"/>
      <c r="KO806" s="181"/>
      <c r="KP806" s="181"/>
      <c r="KQ806" s="181"/>
      <c r="KR806" s="181"/>
      <c r="KS806" s="181"/>
      <c r="KT806" s="181"/>
      <c r="KU806" s="181"/>
      <c r="KV806" s="181"/>
      <c r="KW806" s="181"/>
      <c r="KX806" s="181"/>
      <c r="KY806" s="181"/>
      <c r="KZ806" s="181"/>
      <c r="LA806" s="181"/>
      <c r="LB806" s="181"/>
      <c r="LC806" s="181"/>
      <c r="LD806" s="181"/>
      <c r="LE806" s="181"/>
      <c r="LF806" s="181"/>
      <c r="LG806" s="181"/>
      <c r="LH806" s="181"/>
      <c r="LI806" s="181"/>
      <c r="LJ806" s="181"/>
      <c r="LK806" s="181"/>
      <c r="LL806" s="181"/>
      <c r="LM806" s="181"/>
      <c r="LN806" s="181"/>
      <c r="LO806" s="181"/>
      <c r="LP806" s="181"/>
      <c r="LQ806" s="181"/>
      <c r="LR806" s="181"/>
      <c r="LS806" s="181"/>
      <c r="LT806" s="181"/>
      <c r="LU806" s="181"/>
      <c r="LV806" s="181"/>
      <c r="LW806" s="181"/>
      <c r="LX806" s="181"/>
      <c r="LY806" s="181"/>
      <c r="LZ806" s="181"/>
      <c r="MA806" s="181"/>
      <c r="MB806" s="181"/>
      <c r="MC806" s="181"/>
      <c r="MD806" s="181"/>
      <c r="ME806" s="181"/>
      <c r="MF806" s="181"/>
      <c r="MG806" s="181"/>
      <c r="MH806" s="181"/>
      <c r="MI806" s="181"/>
      <c r="MJ806" s="181"/>
      <c r="MK806" s="181"/>
      <c r="ML806" s="181"/>
      <c r="MM806" s="181"/>
      <c r="MN806" s="181"/>
      <c r="MO806" s="181"/>
      <c r="MP806" s="181"/>
      <c r="MQ806" s="181"/>
      <c r="MR806" s="181"/>
      <c r="MS806" s="181"/>
      <c r="MT806" s="181"/>
      <c r="MU806" s="181"/>
      <c r="MV806" s="181"/>
      <c r="MW806" s="181"/>
      <c r="MX806" s="181"/>
      <c r="MY806" s="181"/>
      <c r="MZ806" s="181"/>
      <c r="NA806" s="181"/>
      <c r="NB806" s="181"/>
      <c r="NC806" s="181"/>
      <c r="ND806" s="181"/>
      <c r="NE806" s="181"/>
      <c r="NF806" s="181"/>
      <c r="NG806" s="181"/>
      <c r="NH806" s="181"/>
      <c r="NI806" s="181"/>
      <c r="NJ806" s="181"/>
      <c r="NK806" s="181"/>
      <c r="NL806" s="181"/>
      <c r="NM806" s="181"/>
      <c r="NN806" s="181"/>
      <c r="NO806" s="181"/>
      <c r="NP806" s="181"/>
      <c r="NQ806" s="181"/>
      <c r="NR806" s="181"/>
      <c r="NS806" s="181"/>
      <c r="NT806" s="181"/>
      <c r="NU806" s="181"/>
      <c r="NV806" s="181"/>
      <c r="NW806" s="181"/>
      <c r="NX806" s="181"/>
      <c r="NY806" s="181"/>
      <c r="NZ806" s="181"/>
      <c r="OA806" s="181"/>
      <c r="OB806" s="181"/>
      <c r="OC806" s="181"/>
      <c r="OD806" s="181"/>
      <c r="OE806" s="181"/>
      <c r="OF806" s="181"/>
      <c r="OG806" s="181"/>
      <c r="OH806" s="181"/>
      <c r="OI806" s="181"/>
      <c r="OJ806" s="181"/>
      <c r="OK806" s="181"/>
      <c r="OL806" s="181"/>
      <c r="OM806" s="181"/>
      <c r="ON806" s="181"/>
      <c r="OO806" s="181"/>
      <c r="OP806" s="181"/>
      <c r="OQ806" s="181"/>
      <c r="OR806" s="181"/>
      <c r="OS806" s="181"/>
      <c r="OT806" s="181"/>
      <c r="OU806" s="181"/>
      <c r="OV806" s="181"/>
      <c r="OW806" s="181"/>
      <c r="OX806" s="181"/>
      <c r="OY806" s="181"/>
      <c r="OZ806" s="181"/>
      <c r="PA806" s="181"/>
      <c r="PB806" s="181"/>
      <c r="PC806" s="181"/>
      <c r="PD806" s="181"/>
      <c r="PE806" s="181"/>
      <c r="PF806" s="181"/>
      <c r="PG806" s="181"/>
      <c r="PH806" s="181"/>
      <c r="PI806" s="181"/>
      <c r="PJ806" s="181"/>
      <c r="PK806" s="181"/>
      <c r="PL806" s="181"/>
      <c r="PM806" s="181"/>
      <c r="PN806" s="181"/>
      <c r="PO806" s="181"/>
      <c r="PP806" s="181"/>
      <c r="PQ806" s="181"/>
      <c r="PR806" s="181"/>
      <c r="PS806" s="181"/>
      <c r="PT806" s="181"/>
      <c r="PU806" s="181"/>
      <c r="PV806" s="181"/>
      <c r="PW806" s="181"/>
      <c r="PX806" s="181"/>
      <c r="PY806" s="181"/>
      <c r="PZ806" s="181"/>
      <c r="QA806" s="181"/>
      <c r="QB806" s="181"/>
      <c r="QC806" s="181"/>
      <c r="QD806" s="181"/>
      <c r="QE806" s="181"/>
      <c r="QF806" s="181"/>
      <c r="QG806" s="181"/>
      <c r="QH806" s="181"/>
      <c r="QI806" s="181"/>
      <c r="QJ806" s="181"/>
      <c r="QK806" s="181"/>
      <c r="QL806" s="181"/>
      <c r="QM806" s="181"/>
      <c r="QN806" s="181"/>
      <c r="QO806" s="181"/>
      <c r="QP806" s="181"/>
      <c r="QQ806" s="181"/>
      <c r="QR806" s="181"/>
      <c r="QS806" s="181"/>
      <c r="QT806" s="181"/>
      <c r="QU806" s="181"/>
      <c r="QV806" s="181"/>
      <c r="QW806" s="181"/>
      <c r="QX806" s="181"/>
      <c r="QY806" s="181"/>
      <c r="QZ806" s="181"/>
      <c r="RA806" s="181"/>
      <c r="RB806" s="181"/>
      <c r="RC806" s="181"/>
      <c r="RD806" s="181"/>
      <c r="RE806" s="181"/>
      <c r="RF806" s="181"/>
      <c r="RG806" s="181"/>
      <c r="RH806" s="181"/>
      <c r="RI806" s="181"/>
      <c r="RJ806" s="181"/>
      <c r="RK806" s="181"/>
      <c r="RL806" s="181"/>
      <c r="RM806" s="181"/>
      <c r="RN806" s="181"/>
      <c r="RO806" s="181"/>
      <c r="RP806" s="181"/>
      <c r="RQ806" s="181"/>
      <c r="RR806" s="181"/>
      <c r="RS806" s="181"/>
      <c r="RT806" s="181"/>
      <c r="RU806" s="181"/>
      <c r="RV806" s="181"/>
      <c r="RW806" s="181"/>
      <c r="RX806" s="181"/>
      <c r="RY806" s="181"/>
      <c r="RZ806" s="181"/>
      <c r="SA806" s="181"/>
      <c r="SB806" s="181"/>
    </row>
    <row r="807" spans="1:496" ht="15" customHeight="1" x14ac:dyDescent="0.2">
      <c r="A807" t="s">
        <v>2353</v>
      </c>
      <c r="B807"/>
      <c r="C807"/>
      <c r="D807"/>
      <c r="E807" t="s">
        <v>2354</v>
      </c>
    </row>
    <row r="808" spans="1:496" ht="15" customHeight="1" x14ac:dyDescent="0.2">
      <c r="A808" t="s">
        <v>2355</v>
      </c>
      <c r="B808"/>
      <c r="C808"/>
      <c r="D808"/>
      <c r="E808" t="s">
        <v>2356</v>
      </c>
    </row>
    <row r="809" spans="1:496" ht="15" customHeight="1" x14ac:dyDescent="0.2">
      <c r="A809" t="s">
        <v>2357</v>
      </c>
      <c r="B809"/>
      <c r="C809"/>
      <c r="D809"/>
      <c r="E809" t="s">
        <v>2358</v>
      </c>
    </row>
    <row r="810" spans="1:496" s="183" customFormat="1" ht="15" customHeight="1" x14ac:dyDescent="0.2">
      <c r="A810" t="s">
        <v>2359</v>
      </c>
      <c r="B810"/>
      <c r="C810"/>
      <c r="D810"/>
      <c r="E810" t="s">
        <v>2360</v>
      </c>
      <c r="F810" s="181"/>
      <c r="G810" s="181"/>
      <c r="H810" s="181"/>
      <c r="I810" s="181"/>
      <c r="J810" s="181"/>
      <c r="K810" s="181"/>
      <c r="L810" s="181"/>
      <c r="M810" s="181"/>
      <c r="N810" s="181"/>
      <c r="O810" s="181"/>
      <c r="P810" s="181"/>
      <c r="Q810" s="181"/>
      <c r="R810" s="181"/>
      <c r="S810" s="181"/>
      <c r="T810" s="181"/>
      <c r="U810" s="181"/>
      <c r="V810" s="181"/>
      <c r="W810" s="181"/>
      <c r="X810" s="181"/>
      <c r="Y810" s="181"/>
      <c r="Z810" s="181"/>
      <c r="AA810" s="181"/>
      <c r="AB810" s="181"/>
      <c r="AC810" s="181"/>
      <c r="AD810" s="181"/>
      <c r="AE810" s="181"/>
      <c r="AF810" s="181"/>
      <c r="AG810" s="181"/>
      <c r="AH810" s="181"/>
      <c r="AI810" s="181"/>
      <c r="AJ810" s="181"/>
      <c r="AK810" s="181"/>
      <c r="AL810" s="181"/>
      <c r="AM810" s="181"/>
      <c r="AN810" s="181"/>
      <c r="AO810" s="181"/>
      <c r="AP810" s="181"/>
      <c r="AQ810" s="181"/>
      <c r="AR810" s="181"/>
      <c r="AS810" s="181"/>
      <c r="AT810" s="181"/>
      <c r="AU810" s="181"/>
      <c r="AV810" s="181"/>
      <c r="AW810" s="181"/>
      <c r="AX810" s="181"/>
      <c r="AY810" s="181"/>
      <c r="AZ810" s="181"/>
      <c r="BA810" s="181"/>
      <c r="BB810" s="181"/>
      <c r="BC810" s="181"/>
      <c r="BD810" s="181"/>
      <c r="BE810" s="181"/>
      <c r="BF810" s="181"/>
      <c r="BG810" s="181"/>
      <c r="BH810" s="181"/>
      <c r="BI810" s="181"/>
      <c r="BJ810" s="181"/>
      <c r="BK810" s="181"/>
      <c r="BL810" s="181"/>
      <c r="BM810" s="181"/>
      <c r="BN810" s="181"/>
      <c r="BO810" s="181"/>
      <c r="BP810" s="181"/>
      <c r="BQ810" s="181"/>
      <c r="BR810" s="181"/>
      <c r="BS810" s="181"/>
      <c r="BT810" s="181"/>
      <c r="BU810" s="181"/>
      <c r="BV810" s="181"/>
      <c r="BW810" s="181"/>
      <c r="BX810" s="181"/>
      <c r="BY810" s="181"/>
      <c r="BZ810" s="181"/>
      <c r="CA810" s="181"/>
      <c r="CB810" s="181"/>
      <c r="CC810" s="181"/>
      <c r="CD810" s="181"/>
      <c r="CE810" s="181"/>
      <c r="CF810" s="181"/>
      <c r="CG810" s="181"/>
      <c r="CH810" s="181"/>
      <c r="CI810" s="181"/>
      <c r="CJ810" s="181"/>
      <c r="CK810" s="181"/>
      <c r="CL810" s="181"/>
      <c r="CM810" s="181"/>
      <c r="CN810" s="181"/>
      <c r="CO810" s="181"/>
      <c r="CP810" s="181"/>
      <c r="CQ810" s="181"/>
      <c r="CR810" s="181"/>
      <c r="CS810" s="181"/>
      <c r="CT810" s="181"/>
      <c r="CU810" s="181"/>
      <c r="CV810" s="181"/>
      <c r="CW810" s="181"/>
      <c r="CX810" s="181"/>
      <c r="CY810" s="181"/>
      <c r="CZ810" s="181"/>
      <c r="DA810" s="181"/>
      <c r="DB810" s="181"/>
      <c r="DC810" s="181"/>
      <c r="DD810" s="181"/>
      <c r="DE810" s="181"/>
      <c r="DF810" s="181"/>
      <c r="DG810" s="181"/>
      <c r="DH810" s="181"/>
      <c r="DI810" s="181"/>
      <c r="DJ810" s="181"/>
      <c r="DK810" s="181"/>
      <c r="DL810" s="181"/>
      <c r="DM810" s="181"/>
      <c r="DN810" s="181"/>
      <c r="DO810" s="181"/>
      <c r="DP810" s="181"/>
      <c r="DQ810" s="181"/>
      <c r="DR810" s="181"/>
      <c r="DS810" s="181"/>
      <c r="DT810" s="181"/>
      <c r="DU810" s="181"/>
      <c r="DV810" s="181"/>
      <c r="DW810" s="181"/>
      <c r="DX810" s="181"/>
      <c r="DY810" s="181"/>
      <c r="DZ810" s="181"/>
      <c r="EA810" s="181"/>
      <c r="EB810" s="181"/>
      <c r="EC810" s="181"/>
      <c r="ED810" s="181"/>
      <c r="EE810" s="181"/>
      <c r="EF810" s="181"/>
      <c r="EG810" s="181"/>
      <c r="EH810" s="181"/>
      <c r="EI810" s="181"/>
      <c r="EJ810" s="181"/>
      <c r="EK810" s="181"/>
      <c r="EL810" s="181"/>
      <c r="EM810" s="181"/>
      <c r="EN810" s="181"/>
      <c r="EO810" s="181"/>
      <c r="EP810" s="181"/>
      <c r="EQ810" s="181"/>
      <c r="ER810" s="181"/>
      <c r="ES810" s="181"/>
      <c r="ET810" s="181"/>
      <c r="EU810" s="181"/>
      <c r="EV810" s="181"/>
      <c r="EW810" s="181"/>
      <c r="EX810" s="181"/>
      <c r="EY810" s="181"/>
      <c r="EZ810" s="181"/>
      <c r="FA810" s="181"/>
      <c r="FB810" s="181"/>
      <c r="FC810" s="181"/>
      <c r="FD810" s="181"/>
      <c r="FE810" s="181"/>
      <c r="FF810" s="181"/>
      <c r="FG810" s="181"/>
      <c r="FH810" s="181"/>
      <c r="FI810" s="181"/>
      <c r="FJ810" s="181"/>
      <c r="FK810" s="181"/>
      <c r="FL810" s="181"/>
      <c r="FM810" s="181"/>
      <c r="FN810" s="181"/>
      <c r="FO810" s="181"/>
      <c r="FP810" s="181"/>
      <c r="FQ810" s="181"/>
      <c r="FR810" s="181"/>
      <c r="FS810" s="181"/>
      <c r="FT810" s="181"/>
      <c r="FU810" s="181"/>
      <c r="FV810" s="181"/>
      <c r="FW810" s="181"/>
      <c r="FX810" s="181"/>
      <c r="FY810" s="181"/>
      <c r="FZ810" s="181"/>
      <c r="GA810" s="181"/>
      <c r="GB810" s="181"/>
      <c r="GC810" s="181"/>
      <c r="GD810" s="181"/>
      <c r="GE810" s="181"/>
      <c r="GF810" s="181"/>
      <c r="GG810" s="181"/>
      <c r="GH810" s="181"/>
      <c r="GI810" s="181"/>
      <c r="GJ810" s="181"/>
      <c r="GK810" s="181"/>
      <c r="GL810" s="181"/>
      <c r="GM810" s="181"/>
      <c r="GN810" s="181"/>
      <c r="GO810" s="181"/>
      <c r="GP810" s="181"/>
      <c r="GQ810" s="181"/>
      <c r="GR810" s="181"/>
      <c r="GS810" s="181"/>
      <c r="GT810" s="181"/>
      <c r="GU810" s="181"/>
      <c r="GV810" s="181"/>
      <c r="GW810" s="181"/>
      <c r="GX810" s="181"/>
      <c r="GY810" s="181"/>
      <c r="GZ810" s="181"/>
      <c r="HA810" s="181"/>
      <c r="HB810" s="181"/>
      <c r="HC810" s="181"/>
      <c r="HD810" s="181"/>
      <c r="HE810" s="181"/>
      <c r="HF810" s="181"/>
      <c r="HG810" s="181"/>
      <c r="HH810" s="181"/>
      <c r="HI810" s="181"/>
      <c r="HJ810" s="181"/>
      <c r="HK810" s="181"/>
      <c r="HL810" s="181"/>
      <c r="HM810" s="181"/>
      <c r="HN810" s="181"/>
      <c r="HO810" s="181"/>
      <c r="HP810" s="181"/>
      <c r="HQ810" s="181"/>
      <c r="HR810" s="181"/>
      <c r="HS810" s="181"/>
      <c r="HT810" s="181"/>
      <c r="HU810" s="181"/>
      <c r="HV810" s="181"/>
      <c r="HW810" s="181"/>
      <c r="HX810" s="181"/>
      <c r="HY810" s="181"/>
      <c r="HZ810" s="181"/>
      <c r="IA810" s="181"/>
      <c r="IB810" s="181"/>
      <c r="IC810" s="181"/>
      <c r="ID810" s="181"/>
      <c r="IE810" s="181"/>
      <c r="IF810" s="181"/>
      <c r="IG810" s="181"/>
      <c r="IH810" s="181"/>
      <c r="II810" s="181"/>
      <c r="IJ810" s="181"/>
      <c r="IK810" s="181"/>
      <c r="IL810" s="181"/>
      <c r="IM810" s="181"/>
      <c r="IN810" s="181"/>
      <c r="IO810" s="181"/>
      <c r="IP810" s="181"/>
      <c r="IQ810" s="181"/>
      <c r="IR810" s="181"/>
      <c r="IS810" s="181"/>
      <c r="IT810" s="181"/>
      <c r="IU810" s="181"/>
      <c r="IV810" s="181"/>
      <c r="IW810" s="181"/>
      <c r="IX810" s="181"/>
      <c r="IY810" s="181"/>
      <c r="IZ810" s="181"/>
      <c r="JA810" s="181"/>
      <c r="JB810" s="181"/>
      <c r="JC810" s="181"/>
      <c r="JD810" s="181"/>
      <c r="JE810" s="181"/>
      <c r="JF810" s="181"/>
      <c r="JG810" s="181"/>
      <c r="JH810" s="181"/>
      <c r="JI810" s="181"/>
      <c r="JJ810" s="181"/>
      <c r="JK810" s="181"/>
      <c r="JL810" s="181"/>
      <c r="JM810" s="181"/>
      <c r="JN810" s="181"/>
      <c r="JO810" s="181"/>
      <c r="JP810" s="181"/>
      <c r="JQ810" s="181"/>
      <c r="JR810" s="181"/>
      <c r="JS810" s="181"/>
      <c r="JT810" s="181"/>
      <c r="JU810" s="181"/>
      <c r="JV810" s="181"/>
      <c r="JW810" s="181"/>
      <c r="JX810" s="181"/>
      <c r="JY810" s="181"/>
      <c r="JZ810" s="181"/>
      <c r="KA810" s="181"/>
      <c r="KB810" s="181"/>
      <c r="KC810" s="181"/>
      <c r="KD810" s="181"/>
      <c r="KE810" s="181"/>
      <c r="KF810" s="181"/>
      <c r="KG810" s="181"/>
      <c r="KH810" s="181"/>
      <c r="KI810" s="181"/>
      <c r="KJ810" s="181"/>
      <c r="KK810" s="181"/>
      <c r="KL810" s="181"/>
      <c r="KM810" s="181"/>
      <c r="KN810" s="181"/>
      <c r="KO810" s="181"/>
      <c r="KP810" s="181"/>
      <c r="KQ810" s="181"/>
      <c r="KR810" s="181"/>
      <c r="KS810" s="181"/>
      <c r="KT810" s="181"/>
      <c r="KU810" s="181"/>
      <c r="KV810" s="181"/>
      <c r="KW810" s="181"/>
      <c r="KX810" s="181"/>
      <c r="KY810" s="181"/>
      <c r="KZ810" s="181"/>
      <c r="LA810" s="181"/>
      <c r="LB810" s="181"/>
      <c r="LC810" s="181"/>
      <c r="LD810" s="181"/>
      <c r="LE810" s="181"/>
      <c r="LF810" s="181"/>
      <c r="LG810" s="181"/>
      <c r="LH810" s="181"/>
      <c r="LI810" s="181"/>
      <c r="LJ810" s="181"/>
      <c r="LK810" s="181"/>
      <c r="LL810" s="181"/>
      <c r="LM810" s="181"/>
      <c r="LN810" s="181"/>
      <c r="LO810" s="181"/>
      <c r="LP810" s="181"/>
      <c r="LQ810" s="181"/>
      <c r="LR810" s="181"/>
      <c r="LS810" s="181"/>
      <c r="LT810" s="181"/>
      <c r="LU810" s="181"/>
      <c r="LV810" s="181"/>
      <c r="LW810" s="181"/>
      <c r="LX810" s="181"/>
      <c r="LY810" s="181"/>
      <c r="LZ810" s="181"/>
      <c r="MA810" s="181"/>
      <c r="MB810" s="181"/>
      <c r="MC810" s="181"/>
      <c r="MD810" s="181"/>
      <c r="ME810" s="181"/>
      <c r="MF810" s="181"/>
      <c r="MG810" s="181"/>
      <c r="MH810" s="181"/>
      <c r="MI810" s="181"/>
      <c r="MJ810" s="181"/>
      <c r="MK810" s="181"/>
      <c r="ML810" s="181"/>
      <c r="MM810" s="181"/>
      <c r="MN810" s="181"/>
      <c r="MO810" s="181"/>
      <c r="MP810" s="181"/>
      <c r="MQ810" s="181"/>
      <c r="MR810" s="181"/>
      <c r="MS810" s="181"/>
      <c r="MT810" s="181"/>
      <c r="MU810" s="181"/>
      <c r="MV810" s="181"/>
      <c r="MW810" s="181"/>
      <c r="MX810" s="181"/>
      <c r="MY810" s="181"/>
      <c r="MZ810" s="181"/>
      <c r="NA810" s="181"/>
      <c r="NB810" s="181"/>
      <c r="NC810" s="181"/>
      <c r="ND810" s="181"/>
      <c r="NE810" s="181"/>
      <c r="NF810" s="181"/>
      <c r="NG810" s="181"/>
      <c r="NH810" s="181"/>
      <c r="NI810" s="181"/>
      <c r="NJ810" s="181"/>
      <c r="NK810" s="181"/>
      <c r="NL810" s="181"/>
      <c r="NM810" s="181"/>
      <c r="NN810" s="181"/>
      <c r="NO810" s="181"/>
      <c r="NP810" s="181"/>
      <c r="NQ810" s="181"/>
      <c r="NR810" s="181"/>
      <c r="NS810" s="181"/>
      <c r="NT810" s="181"/>
      <c r="NU810" s="181"/>
      <c r="NV810" s="181"/>
      <c r="NW810" s="181"/>
      <c r="NX810" s="181"/>
      <c r="NY810" s="181"/>
      <c r="NZ810" s="181"/>
      <c r="OA810" s="181"/>
      <c r="OB810" s="181"/>
      <c r="OC810" s="181"/>
      <c r="OD810" s="181"/>
      <c r="OE810" s="181"/>
      <c r="OF810" s="181"/>
      <c r="OG810" s="181"/>
      <c r="OH810" s="181"/>
      <c r="OI810" s="181"/>
      <c r="OJ810" s="181"/>
      <c r="OK810" s="181"/>
      <c r="OL810" s="181"/>
      <c r="OM810" s="181"/>
      <c r="ON810" s="181"/>
      <c r="OO810" s="181"/>
      <c r="OP810" s="181"/>
      <c r="OQ810" s="181"/>
      <c r="OR810" s="181"/>
      <c r="OS810" s="181"/>
      <c r="OT810" s="181"/>
      <c r="OU810" s="181"/>
      <c r="OV810" s="181"/>
      <c r="OW810" s="181"/>
      <c r="OX810" s="181"/>
      <c r="OY810" s="181"/>
      <c r="OZ810" s="181"/>
      <c r="PA810" s="181"/>
      <c r="PB810" s="181"/>
      <c r="PC810" s="181"/>
      <c r="PD810" s="181"/>
      <c r="PE810" s="181"/>
      <c r="PF810" s="181"/>
      <c r="PG810" s="181"/>
      <c r="PH810" s="181"/>
      <c r="PI810" s="181"/>
      <c r="PJ810" s="181"/>
      <c r="PK810" s="181"/>
      <c r="PL810" s="181"/>
      <c r="PM810" s="181"/>
      <c r="PN810" s="181"/>
      <c r="PO810" s="181"/>
      <c r="PP810" s="181"/>
      <c r="PQ810" s="181"/>
      <c r="PR810" s="181"/>
      <c r="PS810" s="181"/>
      <c r="PT810" s="181"/>
      <c r="PU810" s="181"/>
      <c r="PV810" s="181"/>
      <c r="PW810" s="181"/>
      <c r="PX810" s="181"/>
      <c r="PY810" s="181"/>
      <c r="PZ810" s="181"/>
      <c r="QA810" s="181"/>
      <c r="QB810" s="181"/>
      <c r="QC810" s="181"/>
      <c r="QD810" s="181"/>
      <c r="QE810" s="181"/>
      <c r="QF810" s="181"/>
      <c r="QG810" s="181"/>
      <c r="QH810" s="181"/>
      <c r="QI810" s="181"/>
      <c r="QJ810" s="181"/>
      <c r="QK810" s="181"/>
      <c r="QL810" s="181"/>
      <c r="QM810" s="181"/>
      <c r="QN810" s="181"/>
      <c r="QO810" s="181"/>
      <c r="QP810" s="181"/>
      <c r="QQ810" s="181"/>
      <c r="QR810" s="181"/>
      <c r="QS810" s="181"/>
      <c r="QT810" s="181"/>
      <c r="QU810" s="181"/>
      <c r="QV810" s="181"/>
      <c r="QW810" s="181"/>
      <c r="QX810" s="181"/>
      <c r="QY810" s="181"/>
      <c r="QZ810" s="181"/>
      <c r="RA810" s="181"/>
      <c r="RB810" s="181"/>
      <c r="RC810" s="181"/>
      <c r="RD810" s="181"/>
      <c r="RE810" s="181"/>
      <c r="RF810" s="181"/>
      <c r="RG810" s="181"/>
      <c r="RH810" s="181"/>
      <c r="RI810" s="181"/>
      <c r="RJ810" s="181"/>
      <c r="RK810" s="181"/>
      <c r="RL810" s="181"/>
      <c r="RM810" s="181"/>
      <c r="RN810" s="181"/>
      <c r="RO810" s="181"/>
      <c r="RP810" s="181"/>
      <c r="RQ810" s="181"/>
      <c r="RR810" s="181"/>
      <c r="RS810" s="181"/>
      <c r="RT810" s="181"/>
      <c r="RU810" s="181"/>
      <c r="RV810" s="181"/>
      <c r="RW810" s="181"/>
      <c r="RX810" s="181"/>
      <c r="RY810" s="181"/>
      <c r="RZ810" s="181"/>
      <c r="SA810" s="181"/>
      <c r="SB810" s="181"/>
    </row>
    <row r="811" spans="1:496" ht="15" customHeight="1" x14ac:dyDescent="0.2">
      <c r="A811" t="s">
        <v>2361</v>
      </c>
      <c r="B811"/>
      <c r="C811"/>
      <c r="D811"/>
      <c r="E811" t="s">
        <v>2362</v>
      </c>
    </row>
    <row r="812" spans="1:496" ht="15" customHeight="1" x14ac:dyDescent="0.2">
      <c r="A812" t="s">
        <v>2363</v>
      </c>
      <c r="B812"/>
      <c r="C812"/>
      <c r="D812"/>
      <c r="E812" t="s">
        <v>2362</v>
      </c>
    </row>
    <row r="813" spans="1:496" ht="15" customHeight="1" x14ac:dyDescent="0.2">
      <c r="A813" t="s">
        <v>2364</v>
      </c>
      <c r="B813"/>
      <c r="C813"/>
      <c r="D813"/>
      <c r="E813" t="s">
        <v>2365</v>
      </c>
    </row>
    <row r="814" spans="1:496" ht="15" customHeight="1" x14ac:dyDescent="0.2">
      <c r="A814" t="s">
        <v>2366</v>
      </c>
      <c r="B814"/>
      <c r="C814"/>
      <c r="D814"/>
      <c r="E814" t="s">
        <v>2367</v>
      </c>
    </row>
    <row r="815" spans="1:496" ht="15" customHeight="1" x14ac:dyDescent="0.2">
      <c r="A815" t="s">
        <v>2368</v>
      </c>
      <c r="B815"/>
      <c r="C815"/>
      <c r="D815"/>
      <c r="E815" t="s">
        <v>2365</v>
      </c>
    </row>
    <row r="816" spans="1:496" ht="15" customHeight="1" x14ac:dyDescent="0.2">
      <c r="A816" t="s">
        <v>2369</v>
      </c>
      <c r="B816"/>
      <c r="C816"/>
      <c r="D816"/>
      <c r="E816" t="s">
        <v>2370</v>
      </c>
    </row>
    <row r="817" spans="1:496" s="183" customFormat="1" ht="15" customHeight="1" x14ac:dyDescent="0.2">
      <c r="A817" t="s">
        <v>2371</v>
      </c>
      <c r="B817"/>
      <c r="C817"/>
      <c r="D817"/>
      <c r="E817" t="s">
        <v>2372</v>
      </c>
      <c r="F817" s="181"/>
      <c r="G817" s="181"/>
      <c r="H817" s="181"/>
      <c r="I817" s="181"/>
      <c r="J817" s="181"/>
      <c r="K817" s="181"/>
      <c r="L817" s="181"/>
      <c r="M817" s="181"/>
      <c r="N817" s="181"/>
      <c r="O817" s="181"/>
      <c r="P817" s="181"/>
      <c r="Q817" s="181"/>
      <c r="R817" s="181"/>
      <c r="S817" s="181"/>
      <c r="T817" s="181"/>
      <c r="U817" s="181"/>
      <c r="V817" s="181"/>
      <c r="W817" s="181"/>
      <c r="X817" s="181"/>
      <c r="Y817" s="181"/>
      <c r="Z817" s="181"/>
      <c r="AA817" s="181"/>
      <c r="AB817" s="181"/>
      <c r="AC817" s="181"/>
      <c r="AD817" s="181"/>
      <c r="AE817" s="181"/>
      <c r="AF817" s="181"/>
      <c r="AG817" s="181"/>
      <c r="AH817" s="181"/>
      <c r="AI817" s="181"/>
      <c r="AJ817" s="181"/>
      <c r="AK817" s="181"/>
      <c r="AL817" s="181"/>
      <c r="AM817" s="181"/>
      <c r="AN817" s="181"/>
      <c r="AO817" s="181"/>
      <c r="AP817" s="181"/>
      <c r="AQ817" s="181"/>
      <c r="AR817" s="181"/>
      <c r="AS817" s="181"/>
      <c r="AT817" s="181"/>
      <c r="AU817" s="181"/>
      <c r="AV817" s="181"/>
      <c r="AW817" s="181"/>
      <c r="AX817" s="181"/>
      <c r="AY817" s="181"/>
      <c r="AZ817" s="181"/>
      <c r="BA817" s="181"/>
      <c r="BB817" s="181"/>
      <c r="BC817" s="181"/>
      <c r="BD817" s="181"/>
      <c r="BE817" s="181"/>
      <c r="BF817" s="181"/>
      <c r="BG817" s="181"/>
      <c r="BH817" s="181"/>
      <c r="BI817" s="181"/>
      <c r="BJ817" s="181"/>
      <c r="BK817" s="181"/>
      <c r="BL817" s="181"/>
      <c r="BM817" s="181"/>
      <c r="BN817" s="181"/>
      <c r="BO817" s="181"/>
      <c r="BP817" s="181"/>
      <c r="BQ817" s="181"/>
      <c r="BR817" s="181"/>
      <c r="BS817" s="181"/>
      <c r="BT817" s="181"/>
      <c r="BU817" s="181"/>
      <c r="BV817" s="181"/>
      <c r="BW817" s="181"/>
      <c r="BX817" s="181"/>
      <c r="BY817" s="181"/>
      <c r="BZ817" s="181"/>
      <c r="CA817" s="181"/>
      <c r="CB817" s="181"/>
      <c r="CC817" s="181"/>
      <c r="CD817" s="181"/>
      <c r="CE817" s="181"/>
      <c r="CF817" s="181"/>
      <c r="CG817" s="181"/>
      <c r="CH817" s="181"/>
      <c r="CI817" s="181"/>
      <c r="CJ817" s="181"/>
      <c r="CK817" s="181"/>
      <c r="CL817" s="181"/>
      <c r="CM817" s="181"/>
      <c r="CN817" s="181"/>
      <c r="CO817" s="181"/>
      <c r="CP817" s="181"/>
      <c r="CQ817" s="181"/>
      <c r="CR817" s="181"/>
      <c r="CS817" s="181"/>
      <c r="CT817" s="181"/>
      <c r="CU817" s="181"/>
      <c r="CV817" s="181"/>
      <c r="CW817" s="181"/>
      <c r="CX817" s="181"/>
      <c r="CY817" s="181"/>
      <c r="CZ817" s="181"/>
      <c r="DA817" s="181"/>
      <c r="DB817" s="181"/>
      <c r="DC817" s="181"/>
      <c r="DD817" s="181"/>
      <c r="DE817" s="181"/>
      <c r="DF817" s="181"/>
      <c r="DG817" s="181"/>
      <c r="DH817" s="181"/>
      <c r="DI817" s="181"/>
      <c r="DJ817" s="181"/>
      <c r="DK817" s="181"/>
      <c r="DL817" s="181"/>
      <c r="DM817" s="181"/>
      <c r="DN817" s="181"/>
      <c r="DO817" s="181"/>
      <c r="DP817" s="181"/>
      <c r="DQ817" s="181"/>
      <c r="DR817" s="181"/>
      <c r="DS817" s="181"/>
      <c r="DT817" s="181"/>
      <c r="DU817" s="181"/>
      <c r="DV817" s="181"/>
      <c r="DW817" s="181"/>
      <c r="DX817" s="181"/>
      <c r="DY817" s="181"/>
      <c r="DZ817" s="181"/>
      <c r="EA817" s="181"/>
      <c r="EB817" s="181"/>
      <c r="EC817" s="181"/>
      <c r="ED817" s="181"/>
      <c r="EE817" s="181"/>
      <c r="EF817" s="181"/>
      <c r="EG817" s="181"/>
      <c r="EH817" s="181"/>
      <c r="EI817" s="181"/>
      <c r="EJ817" s="181"/>
      <c r="EK817" s="181"/>
      <c r="EL817" s="181"/>
      <c r="EM817" s="181"/>
      <c r="EN817" s="181"/>
      <c r="EO817" s="181"/>
      <c r="EP817" s="181"/>
      <c r="EQ817" s="181"/>
      <c r="ER817" s="181"/>
      <c r="ES817" s="181"/>
      <c r="ET817" s="181"/>
      <c r="EU817" s="181"/>
      <c r="EV817" s="181"/>
      <c r="EW817" s="181"/>
      <c r="EX817" s="181"/>
      <c r="EY817" s="181"/>
      <c r="EZ817" s="181"/>
      <c r="FA817" s="181"/>
      <c r="FB817" s="181"/>
      <c r="FC817" s="181"/>
      <c r="FD817" s="181"/>
      <c r="FE817" s="181"/>
      <c r="FF817" s="181"/>
      <c r="FG817" s="181"/>
      <c r="FH817" s="181"/>
      <c r="FI817" s="181"/>
      <c r="FJ817" s="181"/>
      <c r="FK817" s="181"/>
      <c r="FL817" s="181"/>
      <c r="FM817" s="181"/>
      <c r="FN817" s="181"/>
      <c r="FO817" s="181"/>
      <c r="FP817" s="181"/>
      <c r="FQ817" s="181"/>
      <c r="FR817" s="181"/>
      <c r="FS817" s="181"/>
      <c r="FT817" s="181"/>
      <c r="FU817" s="181"/>
      <c r="FV817" s="181"/>
      <c r="FW817" s="181"/>
      <c r="FX817" s="181"/>
      <c r="FY817" s="181"/>
      <c r="FZ817" s="181"/>
      <c r="GA817" s="181"/>
      <c r="GB817" s="181"/>
      <c r="GC817" s="181"/>
      <c r="GD817" s="181"/>
      <c r="GE817" s="181"/>
      <c r="GF817" s="181"/>
      <c r="GG817" s="181"/>
      <c r="GH817" s="181"/>
      <c r="GI817" s="181"/>
      <c r="GJ817" s="181"/>
      <c r="GK817" s="181"/>
      <c r="GL817" s="181"/>
      <c r="GM817" s="181"/>
      <c r="GN817" s="181"/>
      <c r="GO817" s="181"/>
      <c r="GP817" s="181"/>
      <c r="GQ817" s="181"/>
      <c r="GR817" s="181"/>
      <c r="GS817" s="181"/>
      <c r="GT817" s="181"/>
      <c r="GU817" s="181"/>
      <c r="GV817" s="181"/>
      <c r="GW817" s="181"/>
      <c r="GX817" s="181"/>
      <c r="GY817" s="181"/>
      <c r="GZ817" s="181"/>
      <c r="HA817" s="181"/>
      <c r="HB817" s="181"/>
      <c r="HC817" s="181"/>
      <c r="HD817" s="181"/>
      <c r="HE817" s="181"/>
      <c r="HF817" s="181"/>
      <c r="HG817" s="181"/>
      <c r="HH817" s="181"/>
      <c r="HI817" s="181"/>
      <c r="HJ817" s="181"/>
      <c r="HK817" s="181"/>
      <c r="HL817" s="181"/>
      <c r="HM817" s="181"/>
      <c r="HN817" s="181"/>
      <c r="HO817" s="181"/>
      <c r="HP817" s="181"/>
      <c r="HQ817" s="181"/>
      <c r="HR817" s="181"/>
      <c r="HS817" s="181"/>
      <c r="HT817" s="181"/>
      <c r="HU817" s="181"/>
      <c r="HV817" s="181"/>
      <c r="HW817" s="181"/>
      <c r="HX817" s="181"/>
      <c r="HY817" s="181"/>
      <c r="HZ817" s="181"/>
      <c r="IA817" s="181"/>
      <c r="IB817" s="181"/>
      <c r="IC817" s="181"/>
      <c r="ID817" s="181"/>
      <c r="IE817" s="181"/>
      <c r="IF817" s="181"/>
      <c r="IG817" s="181"/>
      <c r="IH817" s="181"/>
      <c r="II817" s="181"/>
      <c r="IJ817" s="181"/>
      <c r="IK817" s="181"/>
      <c r="IL817" s="181"/>
      <c r="IM817" s="181"/>
      <c r="IN817" s="181"/>
      <c r="IO817" s="181"/>
      <c r="IP817" s="181"/>
      <c r="IQ817" s="181"/>
      <c r="IR817" s="181"/>
      <c r="IS817" s="181"/>
      <c r="IT817" s="181"/>
      <c r="IU817" s="181"/>
      <c r="IV817" s="181"/>
      <c r="IW817" s="181"/>
      <c r="IX817" s="181"/>
      <c r="IY817" s="181"/>
      <c r="IZ817" s="181"/>
      <c r="JA817" s="181"/>
      <c r="JB817" s="181"/>
      <c r="JC817" s="181"/>
      <c r="JD817" s="181"/>
      <c r="JE817" s="181"/>
      <c r="JF817" s="181"/>
      <c r="JG817" s="181"/>
      <c r="JH817" s="181"/>
      <c r="JI817" s="181"/>
      <c r="JJ817" s="181"/>
      <c r="JK817" s="181"/>
      <c r="JL817" s="181"/>
      <c r="JM817" s="181"/>
      <c r="JN817" s="181"/>
      <c r="JO817" s="181"/>
      <c r="JP817" s="181"/>
      <c r="JQ817" s="181"/>
      <c r="JR817" s="181"/>
      <c r="JS817" s="181"/>
      <c r="JT817" s="181"/>
      <c r="JU817" s="181"/>
      <c r="JV817" s="181"/>
      <c r="JW817" s="181"/>
      <c r="JX817" s="181"/>
      <c r="JY817" s="181"/>
      <c r="JZ817" s="181"/>
      <c r="KA817" s="181"/>
      <c r="KB817" s="181"/>
      <c r="KC817" s="181"/>
      <c r="KD817" s="181"/>
      <c r="KE817" s="181"/>
      <c r="KF817" s="181"/>
      <c r="KG817" s="181"/>
      <c r="KH817" s="181"/>
      <c r="KI817" s="181"/>
      <c r="KJ817" s="181"/>
      <c r="KK817" s="181"/>
      <c r="KL817" s="181"/>
      <c r="KM817" s="181"/>
      <c r="KN817" s="181"/>
      <c r="KO817" s="181"/>
      <c r="KP817" s="181"/>
      <c r="KQ817" s="181"/>
      <c r="KR817" s="181"/>
      <c r="KS817" s="181"/>
      <c r="KT817" s="181"/>
      <c r="KU817" s="181"/>
      <c r="KV817" s="181"/>
      <c r="KW817" s="181"/>
      <c r="KX817" s="181"/>
      <c r="KY817" s="181"/>
      <c r="KZ817" s="181"/>
      <c r="LA817" s="181"/>
      <c r="LB817" s="181"/>
      <c r="LC817" s="181"/>
      <c r="LD817" s="181"/>
      <c r="LE817" s="181"/>
      <c r="LF817" s="181"/>
      <c r="LG817" s="181"/>
      <c r="LH817" s="181"/>
      <c r="LI817" s="181"/>
      <c r="LJ817" s="181"/>
      <c r="LK817" s="181"/>
      <c r="LL817" s="181"/>
      <c r="LM817" s="181"/>
      <c r="LN817" s="181"/>
      <c r="LO817" s="181"/>
      <c r="LP817" s="181"/>
      <c r="LQ817" s="181"/>
      <c r="LR817" s="181"/>
      <c r="LS817" s="181"/>
      <c r="LT817" s="181"/>
      <c r="LU817" s="181"/>
      <c r="LV817" s="181"/>
      <c r="LW817" s="181"/>
      <c r="LX817" s="181"/>
      <c r="LY817" s="181"/>
      <c r="LZ817" s="181"/>
      <c r="MA817" s="181"/>
      <c r="MB817" s="181"/>
      <c r="MC817" s="181"/>
      <c r="MD817" s="181"/>
      <c r="ME817" s="181"/>
      <c r="MF817" s="181"/>
      <c r="MG817" s="181"/>
      <c r="MH817" s="181"/>
      <c r="MI817" s="181"/>
      <c r="MJ817" s="181"/>
      <c r="MK817" s="181"/>
      <c r="ML817" s="181"/>
      <c r="MM817" s="181"/>
      <c r="MN817" s="181"/>
      <c r="MO817" s="181"/>
      <c r="MP817" s="181"/>
      <c r="MQ817" s="181"/>
      <c r="MR817" s="181"/>
      <c r="MS817" s="181"/>
      <c r="MT817" s="181"/>
      <c r="MU817" s="181"/>
      <c r="MV817" s="181"/>
      <c r="MW817" s="181"/>
      <c r="MX817" s="181"/>
      <c r="MY817" s="181"/>
      <c r="MZ817" s="181"/>
      <c r="NA817" s="181"/>
      <c r="NB817" s="181"/>
      <c r="NC817" s="181"/>
      <c r="ND817" s="181"/>
      <c r="NE817" s="181"/>
      <c r="NF817" s="181"/>
      <c r="NG817" s="181"/>
      <c r="NH817" s="181"/>
      <c r="NI817" s="181"/>
      <c r="NJ817" s="181"/>
      <c r="NK817" s="181"/>
      <c r="NL817" s="181"/>
      <c r="NM817" s="181"/>
      <c r="NN817" s="181"/>
      <c r="NO817" s="181"/>
      <c r="NP817" s="181"/>
      <c r="NQ817" s="181"/>
      <c r="NR817" s="181"/>
      <c r="NS817" s="181"/>
      <c r="NT817" s="181"/>
      <c r="NU817" s="181"/>
      <c r="NV817" s="181"/>
      <c r="NW817" s="181"/>
      <c r="NX817" s="181"/>
      <c r="NY817" s="181"/>
      <c r="NZ817" s="181"/>
      <c r="OA817" s="181"/>
      <c r="OB817" s="181"/>
      <c r="OC817" s="181"/>
      <c r="OD817" s="181"/>
      <c r="OE817" s="181"/>
      <c r="OF817" s="181"/>
      <c r="OG817" s="181"/>
      <c r="OH817" s="181"/>
      <c r="OI817" s="181"/>
      <c r="OJ817" s="181"/>
      <c r="OK817" s="181"/>
      <c r="OL817" s="181"/>
      <c r="OM817" s="181"/>
      <c r="ON817" s="181"/>
      <c r="OO817" s="181"/>
      <c r="OP817" s="181"/>
      <c r="OQ817" s="181"/>
      <c r="OR817" s="181"/>
      <c r="OS817" s="181"/>
      <c r="OT817" s="181"/>
      <c r="OU817" s="181"/>
      <c r="OV817" s="181"/>
      <c r="OW817" s="181"/>
      <c r="OX817" s="181"/>
      <c r="OY817" s="181"/>
      <c r="OZ817" s="181"/>
      <c r="PA817" s="181"/>
      <c r="PB817" s="181"/>
      <c r="PC817" s="181"/>
      <c r="PD817" s="181"/>
      <c r="PE817" s="181"/>
      <c r="PF817" s="181"/>
      <c r="PG817" s="181"/>
      <c r="PH817" s="181"/>
      <c r="PI817" s="181"/>
      <c r="PJ817" s="181"/>
      <c r="PK817" s="181"/>
      <c r="PL817" s="181"/>
      <c r="PM817" s="181"/>
      <c r="PN817" s="181"/>
      <c r="PO817" s="181"/>
      <c r="PP817" s="181"/>
      <c r="PQ817" s="181"/>
      <c r="PR817" s="181"/>
      <c r="PS817" s="181"/>
      <c r="PT817" s="181"/>
      <c r="PU817" s="181"/>
      <c r="PV817" s="181"/>
      <c r="PW817" s="181"/>
      <c r="PX817" s="181"/>
      <c r="PY817" s="181"/>
      <c r="PZ817" s="181"/>
      <c r="QA817" s="181"/>
      <c r="QB817" s="181"/>
      <c r="QC817" s="181"/>
      <c r="QD817" s="181"/>
      <c r="QE817" s="181"/>
      <c r="QF817" s="181"/>
      <c r="QG817" s="181"/>
      <c r="QH817" s="181"/>
      <c r="QI817" s="181"/>
      <c r="QJ817" s="181"/>
      <c r="QK817" s="181"/>
      <c r="QL817" s="181"/>
      <c r="QM817" s="181"/>
      <c r="QN817" s="181"/>
      <c r="QO817" s="181"/>
      <c r="QP817" s="181"/>
      <c r="QQ817" s="181"/>
      <c r="QR817" s="181"/>
      <c r="QS817" s="181"/>
      <c r="QT817" s="181"/>
      <c r="QU817" s="181"/>
      <c r="QV817" s="181"/>
      <c r="QW817" s="181"/>
      <c r="QX817" s="181"/>
      <c r="QY817" s="181"/>
      <c r="QZ817" s="181"/>
      <c r="RA817" s="181"/>
      <c r="RB817" s="181"/>
      <c r="RC817" s="181"/>
      <c r="RD817" s="181"/>
      <c r="RE817" s="181"/>
      <c r="RF817" s="181"/>
      <c r="RG817" s="181"/>
      <c r="RH817" s="181"/>
      <c r="RI817" s="181"/>
      <c r="RJ817" s="181"/>
      <c r="RK817" s="181"/>
      <c r="RL817" s="181"/>
      <c r="RM817" s="181"/>
      <c r="RN817" s="181"/>
      <c r="RO817" s="181"/>
      <c r="RP817" s="181"/>
      <c r="RQ817" s="181"/>
      <c r="RR817" s="181"/>
      <c r="RS817" s="181"/>
      <c r="RT817" s="181"/>
      <c r="RU817" s="181"/>
      <c r="RV817" s="181"/>
      <c r="RW817" s="181"/>
      <c r="RX817" s="181"/>
      <c r="RY817" s="181"/>
      <c r="RZ817" s="181"/>
      <c r="SA817" s="181"/>
      <c r="SB817" s="181"/>
    </row>
    <row r="818" spans="1:496" s="183" customFormat="1" ht="15" customHeight="1" x14ac:dyDescent="0.2">
      <c r="A818" t="s">
        <v>2373</v>
      </c>
      <c r="B818"/>
      <c r="C818"/>
      <c r="D818"/>
      <c r="E818" t="s">
        <v>2374</v>
      </c>
      <c r="F818" s="181"/>
      <c r="G818" s="181"/>
      <c r="H818" s="181"/>
      <c r="I818" s="181"/>
      <c r="J818" s="181"/>
      <c r="K818" s="181"/>
      <c r="L818" s="181"/>
      <c r="M818" s="181"/>
      <c r="N818" s="181"/>
      <c r="O818" s="181"/>
      <c r="P818" s="181"/>
      <c r="Q818" s="181"/>
      <c r="R818" s="181"/>
      <c r="S818" s="181"/>
      <c r="T818" s="181"/>
      <c r="U818" s="181"/>
      <c r="V818" s="181"/>
      <c r="W818" s="181"/>
      <c r="X818" s="181"/>
      <c r="Y818" s="181"/>
      <c r="Z818" s="181"/>
      <c r="AA818" s="181"/>
      <c r="AB818" s="181"/>
      <c r="AC818" s="181"/>
      <c r="AD818" s="181"/>
      <c r="AE818" s="181"/>
      <c r="AF818" s="181"/>
      <c r="AG818" s="181"/>
      <c r="AH818" s="181"/>
      <c r="AI818" s="181"/>
      <c r="AJ818" s="181"/>
      <c r="AK818" s="181"/>
      <c r="AL818" s="181"/>
      <c r="AM818" s="181"/>
      <c r="AN818" s="181"/>
      <c r="AO818" s="181"/>
      <c r="AP818" s="181"/>
      <c r="AQ818" s="181"/>
      <c r="AR818" s="181"/>
      <c r="AS818" s="181"/>
      <c r="AT818" s="181"/>
      <c r="AU818" s="181"/>
      <c r="AV818" s="181"/>
      <c r="AW818" s="181"/>
      <c r="AX818" s="181"/>
      <c r="AY818" s="181"/>
      <c r="AZ818" s="181"/>
      <c r="BA818" s="181"/>
      <c r="BB818" s="181"/>
      <c r="BC818" s="181"/>
      <c r="BD818" s="181"/>
      <c r="BE818" s="181"/>
      <c r="BF818" s="181"/>
      <c r="BG818" s="181"/>
      <c r="BH818" s="181"/>
      <c r="BI818" s="181"/>
      <c r="BJ818" s="181"/>
      <c r="BK818" s="181"/>
      <c r="BL818" s="181"/>
      <c r="BM818" s="181"/>
      <c r="BN818" s="181"/>
      <c r="BO818" s="181"/>
      <c r="BP818" s="181"/>
      <c r="BQ818" s="181"/>
      <c r="BR818" s="181"/>
      <c r="BS818" s="181"/>
      <c r="BT818" s="181"/>
      <c r="BU818" s="181"/>
      <c r="BV818" s="181"/>
      <c r="BW818" s="181"/>
      <c r="BX818" s="181"/>
      <c r="BY818" s="181"/>
      <c r="BZ818" s="181"/>
      <c r="CA818" s="181"/>
      <c r="CB818" s="181"/>
      <c r="CC818" s="181"/>
      <c r="CD818" s="181"/>
      <c r="CE818" s="181"/>
      <c r="CF818" s="181"/>
      <c r="CG818" s="181"/>
      <c r="CH818" s="181"/>
      <c r="CI818" s="181"/>
      <c r="CJ818" s="181"/>
      <c r="CK818" s="181"/>
      <c r="CL818" s="181"/>
      <c r="CM818" s="181"/>
      <c r="CN818" s="181"/>
      <c r="CO818" s="181"/>
      <c r="CP818" s="181"/>
      <c r="CQ818" s="181"/>
      <c r="CR818" s="181"/>
      <c r="CS818" s="181"/>
      <c r="CT818" s="181"/>
      <c r="CU818" s="181"/>
      <c r="CV818" s="181"/>
      <c r="CW818" s="181"/>
      <c r="CX818" s="181"/>
      <c r="CY818" s="181"/>
      <c r="CZ818" s="181"/>
      <c r="DA818" s="181"/>
      <c r="DB818" s="181"/>
      <c r="DC818" s="181"/>
      <c r="DD818" s="181"/>
      <c r="DE818" s="181"/>
      <c r="DF818" s="181"/>
      <c r="DG818" s="181"/>
      <c r="DH818" s="181"/>
      <c r="DI818" s="181"/>
      <c r="DJ818" s="181"/>
      <c r="DK818" s="181"/>
      <c r="DL818" s="181"/>
      <c r="DM818" s="181"/>
      <c r="DN818" s="181"/>
      <c r="DO818" s="181"/>
      <c r="DP818" s="181"/>
      <c r="DQ818" s="181"/>
      <c r="DR818" s="181"/>
      <c r="DS818" s="181"/>
      <c r="DT818" s="181"/>
      <c r="DU818" s="181"/>
      <c r="DV818" s="181"/>
      <c r="DW818" s="181"/>
      <c r="DX818" s="181"/>
      <c r="DY818" s="181"/>
      <c r="DZ818" s="181"/>
      <c r="EA818" s="181"/>
      <c r="EB818" s="181"/>
      <c r="EC818" s="181"/>
      <c r="ED818" s="181"/>
      <c r="EE818" s="181"/>
      <c r="EF818" s="181"/>
      <c r="EG818" s="181"/>
      <c r="EH818" s="181"/>
      <c r="EI818" s="181"/>
      <c r="EJ818" s="181"/>
      <c r="EK818" s="181"/>
      <c r="EL818" s="181"/>
      <c r="EM818" s="181"/>
      <c r="EN818" s="181"/>
      <c r="EO818" s="181"/>
      <c r="EP818" s="181"/>
      <c r="EQ818" s="181"/>
      <c r="ER818" s="181"/>
      <c r="ES818" s="181"/>
      <c r="ET818" s="181"/>
      <c r="EU818" s="181"/>
      <c r="EV818" s="181"/>
      <c r="EW818" s="181"/>
      <c r="EX818" s="181"/>
      <c r="EY818" s="181"/>
      <c r="EZ818" s="181"/>
      <c r="FA818" s="181"/>
      <c r="FB818" s="181"/>
      <c r="FC818" s="181"/>
      <c r="FD818" s="181"/>
      <c r="FE818" s="181"/>
      <c r="FF818" s="181"/>
      <c r="FG818" s="181"/>
      <c r="FH818" s="181"/>
      <c r="FI818" s="181"/>
      <c r="FJ818" s="181"/>
      <c r="FK818" s="181"/>
      <c r="FL818" s="181"/>
      <c r="FM818" s="181"/>
      <c r="FN818" s="181"/>
      <c r="FO818" s="181"/>
      <c r="FP818" s="181"/>
      <c r="FQ818" s="181"/>
      <c r="FR818" s="181"/>
      <c r="FS818" s="181"/>
      <c r="FT818" s="181"/>
      <c r="FU818" s="181"/>
      <c r="FV818" s="181"/>
      <c r="FW818" s="181"/>
      <c r="FX818" s="181"/>
      <c r="FY818" s="181"/>
      <c r="FZ818" s="181"/>
      <c r="GA818" s="181"/>
      <c r="GB818" s="181"/>
      <c r="GC818" s="181"/>
      <c r="GD818" s="181"/>
      <c r="GE818" s="181"/>
      <c r="GF818" s="181"/>
      <c r="GG818" s="181"/>
      <c r="GH818" s="181"/>
      <c r="GI818" s="181"/>
      <c r="GJ818" s="181"/>
      <c r="GK818" s="181"/>
      <c r="GL818" s="181"/>
      <c r="GM818" s="181"/>
      <c r="GN818" s="181"/>
      <c r="GO818" s="181"/>
      <c r="GP818" s="181"/>
      <c r="GQ818" s="181"/>
      <c r="GR818" s="181"/>
      <c r="GS818" s="181"/>
      <c r="GT818" s="181"/>
      <c r="GU818" s="181"/>
      <c r="GV818" s="181"/>
      <c r="GW818" s="181"/>
      <c r="GX818" s="181"/>
      <c r="GY818" s="181"/>
      <c r="GZ818" s="181"/>
      <c r="HA818" s="181"/>
      <c r="HB818" s="181"/>
      <c r="HC818" s="181"/>
      <c r="HD818" s="181"/>
      <c r="HE818" s="181"/>
      <c r="HF818" s="181"/>
      <c r="HG818" s="181"/>
      <c r="HH818" s="181"/>
      <c r="HI818" s="181"/>
      <c r="HJ818" s="181"/>
      <c r="HK818" s="181"/>
      <c r="HL818" s="181"/>
      <c r="HM818" s="181"/>
      <c r="HN818" s="181"/>
      <c r="HO818" s="181"/>
      <c r="HP818" s="181"/>
      <c r="HQ818" s="181"/>
      <c r="HR818" s="181"/>
      <c r="HS818" s="181"/>
      <c r="HT818" s="181"/>
      <c r="HU818" s="181"/>
      <c r="HV818" s="181"/>
      <c r="HW818" s="181"/>
      <c r="HX818" s="181"/>
      <c r="HY818" s="181"/>
      <c r="HZ818" s="181"/>
      <c r="IA818" s="181"/>
      <c r="IB818" s="181"/>
      <c r="IC818" s="181"/>
      <c r="ID818" s="181"/>
      <c r="IE818" s="181"/>
      <c r="IF818" s="181"/>
      <c r="IG818" s="181"/>
      <c r="IH818" s="181"/>
      <c r="II818" s="181"/>
      <c r="IJ818" s="181"/>
      <c r="IK818" s="181"/>
      <c r="IL818" s="181"/>
      <c r="IM818" s="181"/>
      <c r="IN818" s="181"/>
      <c r="IO818" s="181"/>
      <c r="IP818" s="181"/>
      <c r="IQ818" s="181"/>
      <c r="IR818" s="181"/>
      <c r="IS818" s="181"/>
      <c r="IT818" s="181"/>
      <c r="IU818" s="181"/>
      <c r="IV818" s="181"/>
      <c r="IW818" s="181"/>
      <c r="IX818" s="181"/>
      <c r="IY818" s="181"/>
      <c r="IZ818" s="181"/>
      <c r="JA818" s="181"/>
      <c r="JB818" s="181"/>
      <c r="JC818" s="181"/>
      <c r="JD818" s="181"/>
      <c r="JE818" s="181"/>
      <c r="JF818" s="181"/>
      <c r="JG818" s="181"/>
      <c r="JH818" s="181"/>
      <c r="JI818" s="181"/>
      <c r="JJ818" s="181"/>
      <c r="JK818" s="181"/>
      <c r="JL818" s="181"/>
      <c r="JM818" s="181"/>
      <c r="JN818" s="181"/>
      <c r="JO818" s="181"/>
      <c r="JP818" s="181"/>
      <c r="JQ818" s="181"/>
      <c r="JR818" s="181"/>
      <c r="JS818" s="181"/>
      <c r="JT818" s="181"/>
      <c r="JU818" s="181"/>
      <c r="JV818" s="181"/>
      <c r="JW818" s="181"/>
      <c r="JX818" s="181"/>
      <c r="JY818" s="181"/>
      <c r="JZ818" s="181"/>
      <c r="KA818" s="181"/>
      <c r="KB818" s="181"/>
      <c r="KC818" s="181"/>
      <c r="KD818" s="181"/>
      <c r="KE818" s="181"/>
      <c r="KF818" s="181"/>
      <c r="KG818" s="181"/>
      <c r="KH818" s="181"/>
      <c r="KI818" s="181"/>
      <c r="KJ818" s="181"/>
      <c r="KK818" s="181"/>
      <c r="KL818" s="181"/>
      <c r="KM818" s="181"/>
      <c r="KN818" s="181"/>
      <c r="KO818" s="181"/>
      <c r="KP818" s="181"/>
      <c r="KQ818" s="181"/>
      <c r="KR818" s="181"/>
      <c r="KS818" s="181"/>
      <c r="KT818" s="181"/>
      <c r="KU818" s="181"/>
      <c r="KV818" s="181"/>
      <c r="KW818" s="181"/>
      <c r="KX818" s="181"/>
      <c r="KY818" s="181"/>
      <c r="KZ818" s="181"/>
      <c r="LA818" s="181"/>
      <c r="LB818" s="181"/>
      <c r="LC818" s="181"/>
      <c r="LD818" s="181"/>
      <c r="LE818" s="181"/>
      <c r="LF818" s="181"/>
      <c r="LG818" s="181"/>
      <c r="LH818" s="181"/>
      <c r="LI818" s="181"/>
      <c r="LJ818" s="181"/>
      <c r="LK818" s="181"/>
      <c r="LL818" s="181"/>
      <c r="LM818" s="181"/>
      <c r="LN818" s="181"/>
      <c r="LO818" s="181"/>
      <c r="LP818" s="181"/>
      <c r="LQ818" s="181"/>
      <c r="LR818" s="181"/>
      <c r="LS818" s="181"/>
      <c r="LT818" s="181"/>
      <c r="LU818" s="181"/>
      <c r="LV818" s="181"/>
      <c r="LW818" s="181"/>
      <c r="LX818" s="181"/>
      <c r="LY818" s="181"/>
      <c r="LZ818" s="181"/>
      <c r="MA818" s="181"/>
      <c r="MB818" s="181"/>
      <c r="MC818" s="181"/>
      <c r="MD818" s="181"/>
      <c r="ME818" s="181"/>
      <c r="MF818" s="181"/>
      <c r="MG818" s="181"/>
      <c r="MH818" s="181"/>
      <c r="MI818" s="181"/>
      <c r="MJ818" s="181"/>
      <c r="MK818" s="181"/>
      <c r="ML818" s="181"/>
      <c r="MM818" s="181"/>
      <c r="MN818" s="181"/>
      <c r="MO818" s="181"/>
      <c r="MP818" s="181"/>
      <c r="MQ818" s="181"/>
      <c r="MR818" s="181"/>
      <c r="MS818" s="181"/>
      <c r="MT818" s="181"/>
      <c r="MU818" s="181"/>
      <c r="MV818" s="181"/>
      <c r="MW818" s="181"/>
      <c r="MX818" s="181"/>
      <c r="MY818" s="181"/>
      <c r="MZ818" s="181"/>
      <c r="NA818" s="181"/>
      <c r="NB818" s="181"/>
      <c r="NC818" s="181"/>
      <c r="ND818" s="181"/>
      <c r="NE818" s="181"/>
      <c r="NF818" s="181"/>
      <c r="NG818" s="181"/>
      <c r="NH818" s="181"/>
      <c r="NI818" s="181"/>
      <c r="NJ818" s="181"/>
      <c r="NK818" s="181"/>
      <c r="NL818" s="181"/>
      <c r="NM818" s="181"/>
      <c r="NN818" s="181"/>
      <c r="NO818" s="181"/>
      <c r="NP818" s="181"/>
      <c r="NQ818" s="181"/>
      <c r="NR818" s="181"/>
      <c r="NS818" s="181"/>
      <c r="NT818" s="181"/>
      <c r="NU818" s="181"/>
      <c r="NV818" s="181"/>
      <c r="NW818" s="181"/>
      <c r="NX818" s="181"/>
      <c r="NY818" s="181"/>
      <c r="NZ818" s="181"/>
      <c r="OA818" s="181"/>
      <c r="OB818" s="181"/>
      <c r="OC818" s="181"/>
      <c r="OD818" s="181"/>
      <c r="OE818" s="181"/>
      <c r="OF818" s="181"/>
      <c r="OG818" s="181"/>
      <c r="OH818" s="181"/>
      <c r="OI818" s="181"/>
      <c r="OJ818" s="181"/>
      <c r="OK818" s="181"/>
      <c r="OL818" s="181"/>
      <c r="OM818" s="181"/>
      <c r="ON818" s="181"/>
      <c r="OO818" s="181"/>
      <c r="OP818" s="181"/>
      <c r="OQ818" s="181"/>
      <c r="OR818" s="181"/>
      <c r="OS818" s="181"/>
      <c r="OT818" s="181"/>
      <c r="OU818" s="181"/>
      <c r="OV818" s="181"/>
      <c r="OW818" s="181"/>
      <c r="OX818" s="181"/>
      <c r="OY818" s="181"/>
      <c r="OZ818" s="181"/>
      <c r="PA818" s="181"/>
      <c r="PB818" s="181"/>
      <c r="PC818" s="181"/>
      <c r="PD818" s="181"/>
      <c r="PE818" s="181"/>
      <c r="PF818" s="181"/>
      <c r="PG818" s="181"/>
      <c r="PH818" s="181"/>
      <c r="PI818" s="181"/>
      <c r="PJ818" s="181"/>
      <c r="PK818" s="181"/>
      <c r="PL818" s="181"/>
      <c r="PM818" s="181"/>
      <c r="PN818" s="181"/>
      <c r="PO818" s="181"/>
      <c r="PP818" s="181"/>
      <c r="PQ818" s="181"/>
      <c r="PR818" s="181"/>
      <c r="PS818" s="181"/>
      <c r="PT818" s="181"/>
      <c r="PU818" s="181"/>
      <c r="PV818" s="181"/>
      <c r="PW818" s="181"/>
      <c r="PX818" s="181"/>
      <c r="PY818" s="181"/>
      <c r="PZ818" s="181"/>
      <c r="QA818" s="181"/>
      <c r="QB818" s="181"/>
      <c r="QC818" s="181"/>
      <c r="QD818" s="181"/>
      <c r="QE818" s="181"/>
      <c r="QF818" s="181"/>
      <c r="QG818" s="181"/>
      <c r="QH818" s="181"/>
      <c r="QI818" s="181"/>
      <c r="QJ818" s="181"/>
      <c r="QK818" s="181"/>
      <c r="QL818" s="181"/>
      <c r="QM818" s="181"/>
      <c r="QN818" s="181"/>
      <c r="QO818" s="181"/>
      <c r="QP818" s="181"/>
      <c r="QQ818" s="181"/>
      <c r="QR818" s="181"/>
      <c r="QS818" s="181"/>
      <c r="QT818" s="181"/>
      <c r="QU818" s="181"/>
      <c r="QV818" s="181"/>
      <c r="QW818" s="181"/>
      <c r="QX818" s="181"/>
      <c r="QY818" s="181"/>
      <c r="QZ818" s="181"/>
      <c r="RA818" s="181"/>
      <c r="RB818" s="181"/>
      <c r="RC818" s="181"/>
      <c r="RD818" s="181"/>
      <c r="RE818" s="181"/>
      <c r="RF818" s="181"/>
      <c r="RG818" s="181"/>
      <c r="RH818" s="181"/>
      <c r="RI818" s="181"/>
      <c r="RJ818" s="181"/>
      <c r="RK818" s="181"/>
      <c r="RL818" s="181"/>
      <c r="RM818" s="181"/>
      <c r="RN818" s="181"/>
      <c r="RO818" s="181"/>
      <c r="RP818" s="181"/>
      <c r="RQ818" s="181"/>
      <c r="RR818" s="181"/>
      <c r="RS818" s="181"/>
      <c r="RT818" s="181"/>
      <c r="RU818" s="181"/>
      <c r="RV818" s="181"/>
      <c r="RW818" s="181"/>
      <c r="RX818" s="181"/>
      <c r="RY818" s="181"/>
      <c r="RZ818" s="181"/>
      <c r="SA818" s="181"/>
      <c r="SB818" s="181"/>
    </row>
    <row r="819" spans="1:496" s="183" customFormat="1" ht="15" customHeight="1" x14ac:dyDescent="0.2">
      <c r="A819" t="s">
        <v>2375</v>
      </c>
      <c r="B819"/>
      <c r="C819"/>
      <c r="D819"/>
      <c r="E819" t="s">
        <v>2376</v>
      </c>
      <c r="F819" s="181"/>
      <c r="G819" s="181"/>
      <c r="H819" s="181"/>
      <c r="I819" s="181"/>
      <c r="J819" s="181"/>
      <c r="K819" s="181"/>
      <c r="L819" s="181"/>
      <c r="M819" s="181"/>
      <c r="N819" s="181"/>
      <c r="O819" s="181"/>
      <c r="P819" s="181"/>
      <c r="Q819" s="181"/>
      <c r="R819" s="181"/>
      <c r="S819" s="181"/>
      <c r="T819" s="181"/>
      <c r="U819" s="181"/>
      <c r="V819" s="181"/>
      <c r="W819" s="181"/>
      <c r="X819" s="181"/>
      <c r="Y819" s="181"/>
      <c r="Z819" s="181"/>
      <c r="AA819" s="181"/>
      <c r="AB819" s="181"/>
      <c r="AC819" s="181"/>
      <c r="AD819" s="181"/>
      <c r="AE819" s="181"/>
      <c r="AF819" s="181"/>
      <c r="AG819" s="181"/>
      <c r="AH819" s="181"/>
      <c r="AI819" s="181"/>
      <c r="AJ819" s="181"/>
      <c r="AK819" s="181"/>
      <c r="AL819" s="181"/>
      <c r="AM819" s="181"/>
      <c r="AN819" s="181"/>
      <c r="AO819" s="181"/>
      <c r="AP819" s="181"/>
      <c r="AQ819" s="181"/>
      <c r="AR819" s="181"/>
      <c r="AS819" s="181"/>
      <c r="AT819" s="181"/>
      <c r="AU819" s="181"/>
      <c r="AV819" s="181"/>
      <c r="AW819" s="181"/>
      <c r="AX819" s="181"/>
      <c r="AY819" s="181"/>
      <c r="AZ819" s="181"/>
      <c r="BA819" s="181"/>
      <c r="BB819" s="181"/>
      <c r="BC819" s="181"/>
      <c r="BD819" s="181"/>
      <c r="BE819" s="181"/>
      <c r="BF819" s="181"/>
      <c r="BG819" s="181"/>
      <c r="BH819" s="181"/>
      <c r="BI819" s="181"/>
      <c r="BJ819" s="181"/>
      <c r="BK819" s="181"/>
      <c r="BL819" s="181"/>
      <c r="BM819" s="181"/>
      <c r="BN819" s="181"/>
      <c r="BO819" s="181"/>
      <c r="BP819" s="181"/>
      <c r="BQ819" s="181"/>
      <c r="BR819" s="181"/>
      <c r="BS819" s="181"/>
      <c r="BT819" s="181"/>
      <c r="BU819" s="181"/>
      <c r="BV819" s="181"/>
      <c r="BW819" s="181"/>
      <c r="BX819" s="181"/>
      <c r="BY819" s="181"/>
      <c r="BZ819" s="181"/>
      <c r="CA819" s="181"/>
      <c r="CB819" s="181"/>
      <c r="CC819" s="181"/>
      <c r="CD819" s="181"/>
      <c r="CE819" s="181"/>
      <c r="CF819" s="181"/>
      <c r="CG819" s="181"/>
      <c r="CH819" s="181"/>
      <c r="CI819" s="181"/>
      <c r="CJ819" s="181"/>
      <c r="CK819" s="181"/>
      <c r="CL819" s="181"/>
      <c r="CM819" s="181"/>
      <c r="CN819" s="181"/>
      <c r="CO819" s="181"/>
      <c r="CP819" s="181"/>
      <c r="CQ819" s="181"/>
      <c r="CR819" s="181"/>
      <c r="CS819" s="181"/>
      <c r="CT819" s="181"/>
      <c r="CU819" s="181"/>
      <c r="CV819" s="181"/>
      <c r="CW819" s="181"/>
      <c r="CX819" s="181"/>
      <c r="CY819" s="181"/>
      <c r="CZ819" s="181"/>
      <c r="DA819" s="181"/>
      <c r="DB819" s="181"/>
      <c r="DC819" s="181"/>
      <c r="DD819" s="181"/>
      <c r="DE819" s="181"/>
      <c r="DF819" s="181"/>
      <c r="DG819" s="181"/>
      <c r="DH819" s="181"/>
      <c r="DI819" s="181"/>
      <c r="DJ819" s="181"/>
      <c r="DK819" s="181"/>
      <c r="DL819" s="181"/>
      <c r="DM819" s="181"/>
      <c r="DN819" s="181"/>
      <c r="DO819" s="181"/>
      <c r="DP819" s="181"/>
      <c r="DQ819" s="181"/>
      <c r="DR819" s="181"/>
      <c r="DS819" s="181"/>
      <c r="DT819" s="181"/>
      <c r="DU819" s="181"/>
      <c r="DV819" s="181"/>
      <c r="DW819" s="181"/>
      <c r="DX819" s="181"/>
      <c r="DY819" s="181"/>
      <c r="DZ819" s="181"/>
      <c r="EA819" s="181"/>
      <c r="EB819" s="181"/>
      <c r="EC819" s="181"/>
      <c r="ED819" s="181"/>
      <c r="EE819" s="181"/>
      <c r="EF819" s="181"/>
      <c r="EG819" s="181"/>
      <c r="EH819" s="181"/>
      <c r="EI819" s="181"/>
      <c r="EJ819" s="181"/>
      <c r="EK819" s="181"/>
      <c r="EL819" s="181"/>
      <c r="EM819" s="181"/>
      <c r="EN819" s="181"/>
      <c r="EO819" s="181"/>
      <c r="EP819" s="181"/>
      <c r="EQ819" s="181"/>
      <c r="ER819" s="181"/>
      <c r="ES819" s="181"/>
      <c r="ET819" s="181"/>
      <c r="EU819" s="181"/>
      <c r="EV819" s="181"/>
      <c r="EW819" s="181"/>
      <c r="EX819" s="181"/>
      <c r="EY819" s="181"/>
      <c r="EZ819" s="181"/>
      <c r="FA819" s="181"/>
      <c r="FB819" s="181"/>
      <c r="FC819" s="181"/>
      <c r="FD819" s="181"/>
      <c r="FE819" s="181"/>
      <c r="FF819" s="181"/>
      <c r="FG819" s="181"/>
      <c r="FH819" s="181"/>
      <c r="FI819" s="181"/>
      <c r="FJ819" s="181"/>
      <c r="FK819" s="181"/>
      <c r="FL819" s="181"/>
      <c r="FM819" s="181"/>
      <c r="FN819" s="181"/>
      <c r="FO819" s="181"/>
      <c r="FP819" s="181"/>
      <c r="FQ819" s="181"/>
      <c r="FR819" s="181"/>
      <c r="FS819" s="181"/>
      <c r="FT819" s="181"/>
      <c r="FU819" s="181"/>
      <c r="FV819" s="181"/>
      <c r="FW819" s="181"/>
      <c r="FX819" s="181"/>
      <c r="FY819" s="181"/>
      <c r="FZ819" s="181"/>
      <c r="GA819" s="181"/>
      <c r="GB819" s="181"/>
      <c r="GC819" s="181"/>
      <c r="GD819" s="181"/>
      <c r="GE819" s="181"/>
      <c r="GF819" s="181"/>
      <c r="GG819" s="181"/>
      <c r="GH819" s="181"/>
      <c r="GI819" s="181"/>
      <c r="GJ819" s="181"/>
      <c r="GK819" s="181"/>
      <c r="GL819" s="181"/>
      <c r="GM819" s="181"/>
      <c r="GN819" s="181"/>
      <c r="GO819" s="181"/>
      <c r="GP819" s="181"/>
      <c r="GQ819" s="181"/>
      <c r="GR819" s="181"/>
      <c r="GS819" s="181"/>
      <c r="GT819" s="181"/>
      <c r="GU819" s="181"/>
      <c r="GV819" s="181"/>
      <c r="GW819" s="181"/>
      <c r="GX819" s="181"/>
      <c r="GY819" s="181"/>
      <c r="GZ819" s="181"/>
      <c r="HA819" s="181"/>
      <c r="HB819" s="181"/>
      <c r="HC819" s="181"/>
      <c r="HD819" s="181"/>
      <c r="HE819" s="181"/>
      <c r="HF819" s="181"/>
      <c r="HG819" s="181"/>
      <c r="HH819" s="181"/>
      <c r="HI819" s="181"/>
      <c r="HJ819" s="181"/>
      <c r="HK819" s="181"/>
      <c r="HL819" s="181"/>
      <c r="HM819" s="181"/>
      <c r="HN819" s="181"/>
      <c r="HO819" s="181"/>
      <c r="HP819" s="181"/>
      <c r="HQ819" s="181"/>
      <c r="HR819" s="181"/>
      <c r="HS819" s="181"/>
      <c r="HT819" s="181"/>
      <c r="HU819" s="181"/>
      <c r="HV819" s="181"/>
      <c r="HW819" s="181"/>
      <c r="HX819" s="181"/>
      <c r="HY819" s="181"/>
      <c r="HZ819" s="181"/>
      <c r="IA819" s="181"/>
      <c r="IB819" s="181"/>
      <c r="IC819" s="181"/>
      <c r="ID819" s="181"/>
      <c r="IE819" s="181"/>
      <c r="IF819" s="181"/>
      <c r="IG819" s="181"/>
      <c r="IH819" s="181"/>
      <c r="II819" s="181"/>
      <c r="IJ819" s="181"/>
      <c r="IK819" s="181"/>
      <c r="IL819" s="181"/>
      <c r="IM819" s="181"/>
      <c r="IN819" s="181"/>
      <c r="IO819" s="181"/>
      <c r="IP819" s="181"/>
      <c r="IQ819" s="181"/>
      <c r="IR819" s="181"/>
      <c r="IS819" s="181"/>
      <c r="IT819" s="181"/>
      <c r="IU819" s="181"/>
      <c r="IV819" s="181"/>
      <c r="IW819" s="181"/>
      <c r="IX819" s="181"/>
      <c r="IY819" s="181"/>
      <c r="IZ819" s="181"/>
      <c r="JA819" s="181"/>
      <c r="JB819" s="181"/>
      <c r="JC819" s="181"/>
      <c r="JD819" s="181"/>
      <c r="JE819" s="181"/>
      <c r="JF819" s="181"/>
      <c r="JG819" s="181"/>
      <c r="JH819" s="181"/>
      <c r="JI819" s="181"/>
      <c r="JJ819" s="181"/>
      <c r="JK819" s="181"/>
      <c r="JL819" s="181"/>
      <c r="JM819" s="181"/>
      <c r="JN819" s="181"/>
      <c r="JO819" s="181"/>
      <c r="JP819" s="181"/>
      <c r="JQ819" s="181"/>
      <c r="JR819" s="181"/>
      <c r="JS819" s="181"/>
      <c r="JT819" s="181"/>
      <c r="JU819" s="181"/>
      <c r="JV819" s="181"/>
      <c r="JW819" s="181"/>
      <c r="JX819" s="181"/>
      <c r="JY819" s="181"/>
      <c r="JZ819" s="181"/>
      <c r="KA819" s="181"/>
      <c r="KB819" s="181"/>
      <c r="KC819" s="181"/>
      <c r="KD819" s="181"/>
      <c r="KE819" s="181"/>
      <c r="KF819" s="181"/>
      <c r="KG819" s="181"/>
      <c r="KH819" s="181"/>
      <c r="KI819" s="181"/>
      <c r="KJ819" s="181"/>
      <c r="KK819" s="181"/>
      <c r="KL819" s="181"/>
      <c r="KM819" s="181"/>
      <c r="KN819" s="181"/>
      <c r="KO819" s="181"/>
      <c r="KP819" s="181"/>
      <c r="KQ819" s="181"/>
      <c r="KR819" s="181"/>
      <c r="KS819" s="181"/>
      <c r="KT819" s="181"/>
      <c r="KU819" s="181"/>
      <c r="KV819" s="181"/>
      <c r="KW819" s="181"/>
      <c r="KX819" s="181"/>
      <c r="KY819" s="181"/>
      <c r="KZ819" s="181"/>
      <c r="LA819" s="181"/>
      <c r="LB819" s="181"/>
      <c r="LC819" s="181"/>
      <c r="LD819" s="181"/>
      <c r="LE819" s="181"/>
      <c r="LF819" s="181"/>
      <c r="LG819" s="181"/>
      <c r="LH819" s="181"/>
      <c r="LI819" s="181"/>
      <c r="LJ819" s="181"/>
      <c r="LK819" s="181"/>
      <c r="LL819" s="181"/>
      <c r="LM819" s="181"/>
      <c r="LN819" s="181"/>
      <c r="LO819" s="181"/>
      <c r="LP819" s="181"/>
      <c r="LQ819" s="181"/>
      <c r="LR819" s="181"/>
      <c r="LS819" s="181"/>
      <c r="LT819" s="181"/>
      <c r="LU819" s="181"/>
      <c r="LV819" s="181"/>
      <c r="LW819" s="181"/>
      <c r="LX819" s="181"/>
      <c r="LY819" s="181"/>
      <c r="LZ819" s="181"/>
      <c r="MA819" s="181"/>
      <c r="MB819" s="181"/>
      <c r="MC819" s="181"/>
      <c r="MD819" s="181"/>
      <c r="ME819" s="181"/>
      <c r="MF819" s="181"/>
      <c r="MG819" s="181"/>
      <c r="MH819" s="181"/>
      <c r="MI819" s="181"/>
      <c r="MJ819" s="181"/>
      <c r="MK819" s="181"/>
      <c r="ML819" s="181"/>
      <c r="MM819" s="181"/>
      <c r="MN819" s="181"/>
      <c r="MO819" s="181"/>
      <c r="MP819" s="181"/>
      <c r="MQ819" s="181"/>
      <c r="MR819" s="181"/>
      <c r="MS819" s="181"/>
      <c r="MT819" s="181"/>
      <c r="MU819" s="181"/>
      <c r="MV819" s="181"/>
      <c r="MW819" s="181"/>
      <c r="MX819" s="181"/>
      <c r="MY819" s="181"/>
      <c r="MZ819" s="181"/>
      <c r="NA819" s="181"/>
      <c r="NB819" s="181"/>
      <c r="NC819" s="181"/>
      <c r="ND819" s="181"/>
      <c r="NE819" s="181"/>
      <c r="NF819" s="181"/>
      <c r="NG819" s="181"/>
      <c r="NH819" s="181"/>
      <c r="NI819" s="181"/>
      <c r="NJ819" s="181"/>
      <c r="NK819" s="181"/>
      <c r="NL819" s="181"/>
      <c r="NM819" s="181"/>
      <c r="NN819" s="181"/>
      <c r="NO819" s="181"/>
      <c r="NP819" s="181"/>
      <c r="NQ819" s="181"/>
      <c r="NR819" s="181"/>
      <c r="NS819" s="181"/>
      <c r="NT819" s="181"/>
      <c r="NU819" s="181"/>
      <c r="NV819" s="181"/>
      <c r="NW819" s="181"/>
      <c r="NX819" s="181"/>
      <c r="NY819" s="181"/>
      <c r="NZ819" s="181"/>
      <c r="OA819" s="181"/>
      <c r="OB819" s="181"/>
      <c r="OC819" s="181"/>
      <c r="OD819" s="181"/>
      <c r="OE819" s="181"/>
      <c r="OF819" s="181"/>
      <c r="OG819" s="181"/>
      <c r="OH819" s="181"/>
      <c r="OI819" s="181"/>
      <c r="OJ819" s="181"/>
      <c r="OK819" s="181"/>
      <c r="OL819" s="181"/>
      <c r="OM819" s="181"/>
      <c r="ON819" s="181"/>
      <c r="OO819" s="181"/>
      <c r="OP819" s="181"/>
      <c r="OQ819" s="181"/>
      <c r="OR819" s="181"/>
      <c r="OS819" s="181"/>
      <c r="OT819" s="181"/>
      <c r="OU819" s="181"/>
      <c r="OV819" s="181"/>
      <c r="OW819" s="181"/>
      <c r="OX819" s="181"/>
      <c r="OY819" s="181"/>
      <c r="OZ819" s="181"/>
      <c r="PA819" s="181"/>
      <c r="PB819" s="181"/>
      <c r="PC819" s="181"/>
      <c r="PD819" s="181"/>
      <c r="PE819" s="181"/>
      <c r="PF819" s="181"/>
      <c r="PG819" s="181"/>
      <c r="PH819" s="181"/>
      <c r="PI819" s="181"/>
      <c r="PJ819" s="181"/>
      <c r="PK819" s="181"/>
      <c r="PL819" s="181"/>
      <c r="PM819" s="181"/>
      <c r="PN819" s="181"/>
      <c r="PO819" s="181"/>
      <c r="PP819" s="181"/>
      <c r="PQ819" s="181"/>
      <c r="PR819" s="181"/>
      <c r="PS819" s="181"/>
      <c r="PT819" s="181"/>
      <c r="PU819" s="181"/>
      <c r="PV819" s="181"/>
      <c r="PW819" s="181"/>
      <c r="PX819" s="181"/>
      <c r="PY819" s="181"/>
      <c r="PZ819" s="181"/>
      <c r="QA819" s="181"/>
      <c r="QB819" s="181"/>
      <c r="QC819" s="181"/>
      <c r="QD819" s="181"/>
      <c r="QE819" s="181"/>
      <c r="QF819" s="181"/>
      <c r="QG819" s="181"/>
      <c r="QH819" s="181"/>
      <c r="QI819" s="181"/>
      <c r="QJ819" s="181"/>
      <c r="QK819" s="181"/>
      <c r="QL819" s="181"/>
      <c r="QM819" s="181"/>
      <c r="QN819" s="181"/>
      <c r="QO819" s="181"/>
      <c r="QP819" s="181"/>
      <c r="QQ819" s="181"/>
      <c r="QR819" s="181"/>
      <c r="QS819" s="181"/>
      <c r="QT819" s="181"/>
      <c r="QU819" s="181"/>
      <c r="QV819" s="181"/>
      <c r="QW819" s="181"/>
      <c r="QX819" s="181"/>
      <c r="QY819" s="181"/>
      <c r="QZ819" s="181"/>
      <c r="RA819" s="181"/>
      <c r="RB819" s="181"/>
      <c r="RC819" s="181"/>
      <c r="RD819" s="181"/>
      <c r="RE819" s="181"/>
      <c r="RF819" s="181"/>
      <c r="RG819" s="181"/>
      <c r="RH819" s="181"/>
      <c r="RI819" s="181"/>
      <c r="RJ819" s="181"/>
      <c r="RK819" s="181"/>
      <c r="RL819" s="181"/>
      <c r="RM819" s="181"/>
      <c r="RN819" s="181"/>
      <c r="RO819" s="181"/>
      <c r="RP819" s="181"/>
      <c r="RQ819" s="181"/>
      <c r="RR819" s="181"/>
      <c r="RS819" s="181"/>
      <c r="RT819" s="181"/>
      <c r="RU819" s="181"/>
      <c r="RV819" s="181"/>
      <c r="RW819" s="181"/>
      <c r="RX819" s="181"/>
      <c r="RY819" s="181"/>
      <c r="RZ819" s="181"/>
      <c r="SA819" s="181"/>
      <c r="SB819" s="181"/>
    </row>
    <row r="820" spans="1:496" ht="15" customHeight="1" x14ac:dyDescent="0.2">
      <c r="A820" t="s">
        <v>2377</v>
      </c>
      <c r="B820"/>
      <c r="C820"/>
      <c r="D820"/>
      <c r="E820" t="s">
        <v>2378</v>
      </c>
    </row>
    <row r="821" spans="1:496" ht="15" customHeight="1" x14ac:dyDescent="0.2">
      <c r="A821" t="s">
        <v>2379</v>
      </c>
      <c r="B821"/>
      <c r="C821"/>
      <c r="D821"/>
      <c r="E821" t="s">
        <v>2380</v>
      </c>
    </row>
    <row r="822" spans="1:496" ht="15" customHeight="1" x14ac:dyDescent="0.2">
      <c r="A822" t="s">
        <v>2381</v>
      </c>
      <c r="B822"/>
      <c r="C822"/>
      <c r="D822"/>
      <c r="E822" t="s">
        <v>2382</v>
      </c>
    </row>
    <row r="823" spans="1:496" ht="15" customHeight="1" x14ac:dyDescent="0.2">
      <c r="A823" t="s">
        <v>2383</v>
      </c>
      <c r="B823"/>
      <c r="C823"/>
      <c r="D823"/>
      <c r="E823" t="s">
        <v>2384</v>
      </c>
    </row>
    <row r="824" spans="1:496" ht="15" customHeight="1" x14ac:dyDescent="0.2">
      <c r="A824" t="s">
        <v>2385</v>
      </c>
      <c r="B824"/>
      <c r="C824"/>
      <c r="D824"/>
      <c r="E824" t="s">
        <v>459</v>
      </c>
    </row>
    <row r="825" spans="1:496" ht="15" customHeight="1" x14ac:dyDescent="0.2">
      <c r="E825" s="182"/>
    </row>
    <row r="826" spans="1:496" ht="15" customHeight="1" x14ac:dyDescent="0.2">
      <c r="E826" s="182"/>
    </row>
  </sheetData>
  <mergeCells count="2">
    <mergeCell ref="A3:A4"/>
    <mergeCell ref="E3:E4"/>
  </mergeCells>
  <pageMargins left="0.75" right="0.75" top="1" bottom="1" header="0" footer="0"/>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25"/>
  <sheetViews>
    <sheetView zoomScale="90" zoomScaleNormal="90" workbookViewId="0">
      <selection activeCell="A6" sqref="A6"/>
    </sheetView>
  </sheetViews>
  <sheetFormatPr baseColWidth="10" defaultColWidth="11.42578125" defaultRowHeight="12" x14ac:dyDescent="0.2"/>
  <cols>
    <col min="1" max="1" width="46.42578125" style="64" customWidth="1"/>
    <col min="2" max="2" width="11.42578125" style="66"/>
    <col min="3" max="3" width="15.140625" style="64" bestFit="1" customWidth="1"/>
    <col min="4" max="4" width="19" style="64" customWidth="1"/>
    <col min="5" max="5" width="43.7109375" style="64" customWidth="1"/>
    <col min="6" max="8" width="11.42578125" style="64"/>
    <col min="9" max="9" width="24.7109375" style="64" bestFit="1" customWidth="1"/>
    <col min="10" max="16384" width="11.42578125" style="64"/>
  </cols>
  <sheetData>
    <row r="1" spans="1:5" x14ac:dyDescent="0.2">
      <c r="A1" s="63" t="s">
        <v>885</v>
      </c>
    </row>
    <row r="3" spans="1:5" s="66" customFormat="1" ht="12.75" thickBot="1" x14ac:dyDescent="0.25">
      <c r="A3" s="65" t="s">
        <v>896</v>
      </c>
      <c r="B3" s="65" t="s">
        <v>1</v>
      </c>
      <c r="C3" s="65" t="s">
        <v>884</v>
      </c>
      <c r="D3" s="65" t="s">
        <v>878</v>
      </c>
      <c r="E3" s="65" t="s">
        <v>879</v>
      </c>
    </row>
    <row r="4" spans="1:5" ht="12.75" thickBot="1" x14ac:dyDescent="0.25">
      <c r="A4" s="467" t="s">
        <v>1071</v>
      </c>
      <c r="B4" s="468"/>
      <c r="C4" s="468"/>
      <c r="D4" s="468"/>
      <c r="E4" s="469"/>
    </row>
    <row r="5" spans="1:5" x14ac:dyDescent="0.2">
      <c r="A5" s="67" t="s">
        <v>540</v>
      </c>
      <c r="B5" s="65" t="s">
        <v>1072</v>
      </c>
      <c r="C5" s="308"/>
      <c r="D5" s="67" t="s">
        <v>883</v>
      </c>
      <c r="E5" s="67" t="str">
        <f>IFERROR(VLOOKUP(D5,Tabla_Indices,5,FALSE),"")</f>
        <v>Oficial Especializado</v>
      </c>
    </row>
    <row r="6" spans="1:5" x14ac:dyDescent="0.2">
      <c r="A6" s="67" t="s">
        <v>881</v>
      </c>
      <c r="B6" s="65" t="s">
        <v>1072</v>
      </c>
      <c r="C6" s="308"/>
      <c r="D6" s="67" t="s">
        <v>882</v>
      </c>
      <c r="E6" s="67" t="str">
        <f t="shared" ref="E6:E11" si="0">IFERROR(VLOOKUP(D6,Tabla_Indices,5,FALSE),"")</f>
        <v xml:space="preserve">Oficial </v>
      </c>
    </row>
    <row r="7" spans="1:5" x14ac:dyDescent="0.2">
      <c r="A7" s="67" t="s">
        <v>542</v>
      </c>
      <c r="B7" s="65" t="s">
        <v>1072</v>
      </c>
      <c r="C7" s="308"/>
      <c r="D7" s="67" t="s">
        <v>880</v>
      </c>
      <c r="E7" s="67" t="str">
        <f t="shared" si="0"/>
        <v>Ayudante</v>
      </c>
    </row>
    <row r="8" spans="1:5" x14ac:dyDescent="0.2">
      <c r="A8" s="67" t="s">
        <v>1073</v>
      </c>
      <c r="B8" s="65" t="s">
        <v>1072</v>
      </c>
      <c r="C8" s="308"/>
      <c r="D8" s="67" t="s">
        <v>883</v>
      </c>
      <c r="E8" s="67" t="str">
        <f t="shared" si="0"/>
        <v>Oficial Especializado</v>
      </c>
    </row>
    <row r="9" spans="1:5" x14ac:dyDescent="0.2">
      <c r="A9" s="67" t="s">
        <v>1074</v>
      </c>
      <c r="B9" s="65" t="s">
        <v>1072</v>
      </c>
      <c r="C9" s="308"/>
      <c r="D9" s="67" t="s">
        <v>882</v>
      </c>
      <c r="E9" s="67" t="str">
        <f t="shared" si="0"/>
        <v xml:space="preserve">Oficial </v>
      </c>
    </row>
    <row r="10" spans="1:5" x14ac:dyDescent="0.2">
      <c r="A10" s="67" t="s">
        <v>1075</v>
      </c>
      <c r="B10" s="65" t="s">
        <v>1072</v>
      </c>
      <c r="C10" s="308"/>
      <c r="D10" s="67" t="s">
        <v>880</v>
      </c>
      <c r="E10" s="67" t="str">
        <f t="shared" si="0"/>
        <v>Ayudante</v>
      </c>
    </row>
    <row r="11" spans="1:5" ht="12.75" thickBot="1" x14ac:dyDescent="0.25">
      <c r="A11" s="67" t="s">
        <v>1076</v>
      </c>
      <c r="B11" s="65" t="s">
        <v>1077</v>
      </c>
      <c r="C11" s="308"/>
      <c r="D11" s="67" t="s">
        <v>883</v>
      </c>
      <c r="E11" s="309" t="str">
        <f t="shared" si="0"/>
        <v>Oficial Especializado</v>
      </c>
    </row>
    <row r="12" spans="1:5" ht="12.75" thickBot="1" x14ac:dyDescent="0.25">
      <c r="A12" s="467" t="s">
        <v>1078</v>
      </c>
      <c r="B12" s="468"/>
      <c r="C12" s="468"/>
      <c r="D12" s="468"/>
      <c r="E12" s="469"/>
    </row>
    <row r="13" spans="1:5" x14ac:dyDescent="0.2">
      <c r="A13" s="67" t="s">
        <v>297</v>
      </c>
      <c r="B13" s="65" t="s">
        <v>1079</v>
      </c>
      <c r="C13" s="310" t="s">
        <v>3</v>
      </c>
      <c r="D13" s="67" t="s">
        <v>1080</v>
      </c>
      <c r="E13" s="67" t="str">
        <f t="shared" ref="E13:E22" si="1">IFERROR(VLOOKUP(D13,Tabla_Indices,5,FALSE),"")</f>
        <v>Camión volcador</v>
      </c>
    </row>
    <row r="14" spans="1:5" x14ac:dyDescent="0.2">
      <c r="A14" s="67" t="s">
        <v>1081</v>
      </c>
      <c r="B14" s="65" t="s">
        <v>1079</v>
      </c>
      <c r="C14" s="310"/>
      <c r="D14" s="67" t="s">
        <v>1080</v>
      </c>
      <c r="E14" s="67" t="str">
        <f t="shared" si="1"/>
        <v>Camión volcador</v>
      </c>
    </row>
    <row r="15" spans="1:5" x14ac:dyDescent="0.2">
      <c r="A15" s="67" t="s">
        <v>1082</v>
      </c>
      <c r="B15" s="65" t="s">
        <v>1079</v>
      </c>
      <c r="C15" s="310"/>
      <c r="D15" s="67" t="s">
        <v>1083</v>
      </c>
      <c r="E15" s="67" t="str">
        <f t="shared" si="1"/>
        <v>Vibrador a péndulo</v>
      </c>
    </row>
    <row r="16" spans="1:5" x14ac:dyDescent="0.2">
      <c r="A16" s="67" t="s">
        <v>1084</v>
      </c>
      <c r="B16" s="65" t="s">
        <v>1079</v>
      </c>
      <c r="C16" s="310"/>
      <c r="D16" s="67" t="s">
        <v>1085</v>
      </c>
      <c r="E16" s="67" t="str">
        <f t="shared" si="1"/>
        <v xml:space="preserve">Herramientas de mano                                                   </v>
      </c>
    </row>
    <row r="17" spans="1:5" x14ac:dyDescent="0.2">
      <c r="A17" s="67" t="s">
        <v>1086</v>
      </c>
      <c r="B17" s="65" t="s">
        <v>1079</v>
      </c>
      <c r="C17" s="310"/>
      <c r="D17" s="67" t="s">
        <v>1087</v>
      </c>
      <c r="E17" s="67" t="str">
        <f t="shared" si="1"/>
        <v>Pluma 300 Kg.</v>
      </c>
    </row>
    <row r="18" spans="1:5" x14ac:dyDescent="0.2">
      <c r="A18" s="67" t="s">
        <v>1088</v>
      </c>
      <c r="B18" s="65" t="s">
        <v>1079</v>
      </c>
      <c r="C18" s="310"/>
      <c r="D18" s="67" t="s">
        <v>1089</v>
      </c>
      <c r="E18" s="67" t="str">
        <f t="shared" si="1"/>
        <v>Alquiler de retroexcavadora</v>
      </c>
    </row>
    <row r="19" spans="1:5" ht="12.75" x14ac:dyDescent="0.2">
      <c r="A19" s="311" t="s">
        <v>1090</v>
      </c>
      <c r="B19" s="65" t="s">
        <v>1079</v>
      </c>
      <c r="C19" s="310"/>
      <c r="D19" s="67" t="s">
        <v>1080</v>
      </c>
      <c r="E19" s="67" t="str">
        <f t="shared" si="1"/>
        <v>Camión volcador</v>
      </c>
    </row>
    <row r="20" spans="1:5" ht="12.75" x14ac:dyDescent="0.2">
      <c r="A20" s="311" t="s">
        <v>299</v>
      </c>
      <c r="B20" s="65" t="s">
        <v>1079</v>
      </c>
      <c r="C20" s="310"/>
      <c r="D20" s="67" t="s">
        <v>1091</v>
      </c>
      <c r="E20" s="67" t="str">
        <f t="shared" si="1"/>
        <v>Alquiler de camioneta</v>
      </c>
    </row>
    <row r="21" spans="1:5" x14ac:dyDescent="0.2">
      <c r="A21" s="67" t="s">
        <v>1092</v>
      </c>
      <c r="B21" s="65" t="s">
        <v>1077</v>
      </c>
      <c r="C21" s="310"/>
      <c r="D21" s="67" t="s">
        <v>1087</v>
      </c>
      <c r="E21" s="67" t="str">
        <f t="shared" si="1"/>
        <v>Pluma 300 Kg.</v>
      </c>
    </row>
    <row r="22" spans="1:5" ht="12.75" x14ac:dyDescent="0.2">
      <c r="A22" s="311" t="s">
        <v>1093</v>
      </c>
      <c r="B22" s="312" t="s">
        <v>1077</v>
      </c>
      <c r="C22" s="313"/>
      <c r="D22" s="67" t="s">
        <v>1085</v>
      </c>
      <c r="E22" s="67" t="str">
        <f t="shared" si="1"/>
        <v xml:space="preserve">Herramientas de mano                                                   </v>
      </c>
    </row>
    <row r="23" spans="1:5" x14ac:dyDescent="0.2">
      <c r="A23" s="67"/>
      <c r="B23" s="65"/>
      <c r="C23" s="68"/>
      <c r="D23" s="67"/>
      <c r="E23" s="67" t="str">
        <f>IFERROR(VLOOKUP(D23,Tabla_Indices,5,FALSE),"")</f>
        <v/>
      </c>
    </row>
    <row r="24" spans="1:5" x14ac:dyDescent="0.2">
      <c r="A24" s="67"/>
      <c r="B24" s="65"/>
      <c r="C24" s="68"/>
      <c r="D24" s="67"/>
      <c r="E24" s="67" t="str">
        <f>IFERROR(VLOOKUP(D24,Tabla_Indices,5,FALSE),"")</f>
        <v/>
      </c>
    </row>
    <row r="25" spans="1:5" ht="12.75" thickBot="1" x14ac:dyDescent="0.25">
      <c r="A25" s="67"/>
      <c r="B25" s="65"/>
      <c r="C25" s="68"/>
      <c r="D25" s="67"/>
      <c r="E25" s="67" t="str">
        <f>IFERROR(VLOOKUP(D25,Tabla_Indices,5,FALSE),"")</f>
        <v/>
      </c>
    </row>
    <row r="26" spans="1:5" ht="12.75" thickBot="1" x14ac:dyDescent="0.25">
      <c r="A26" s="467" t="s">
        <v>1094</v>
      </c>
      <c r="B26" s="468"/>
      <c r="C26" s="468"/>
      <c r="D26" s="468"/>
      <c r="E26" s="469"/>
    </row>
    <row r="27" spans="1:5" x14ac:dyDescent="0.2">
      <c r="A27" s="67" t="s">
        <v>1095</v>
      </c>
      <c r="B27" s="65" t="s">
        <v>4</v>
      </c>
      <c r="C27" s="310"/>
      <c r="D27" s="67" t="s">
        <v>1096</v>
      </c>
      <c r="E27" s="67" t="str">
        <f t="shared" ref="E27:E90" si="2">IFERROR(VLOOKUP(D27,Tabla_Indices,5,FALSE),"")</f>
        <v xml:space="preserve">Motores eléctricos                                                     </v>
      </c>
    </row>
    <row r="28" spans="1:5" x14ac:dyDescent="0.2">
      <c r="A28" s="67" t="s">
        <v>51</v>
      </c>
      <c r="B28" s="65" t="s">
        <v>1097</v>
      </c>
      <c r="C28" s="310"/>
      <c r="D28" s="67" t="s">
        <v>1098</v>
      </c>
      <c r="E28" s="67" t="str">
        <f t="shared" si="2"/>
        <v>Adhesivo para pisos y revestimientos cerámicos</v>
      </c>
    </row>
    <row r="29" spans="1:5" x14ac:dyDescent="0.2">
      <c r="A29" s="67" t="s">
        <v>51</v>
      </c>
      <c r="B29" s="65" t="s">
        <v>1097</v>
      </c>
      <c r="C29" s="310"/>
      <c r="D29" s="67" t="s">
        <v>1098</v>
      </c>
      <c r="E29" s="67" t="str">
        <f t="shared" si="2"/>
        <v>Adhesivo para pisos y revestimientos cerámicos</v>
      </c>
    </row>
    <row r="30" spans="1:5" x14ac:dyDescent="0.2">
      <c r="A30" s="67" t="s">
        <v>1099</v>
      </c>
      <c r="B30" s="65" t="s">
        <v>1100</v>
      </c>
      <c r="C30" s="310"/>
      <c r="D30" s="67" t="s">
        <v>1101</v>
      </c>
      <c r="E30" s="67" t="str">
        <f t="shared" si="2"/>
        <v xml:space="preserve">Alambres de acero                                                      </v>
      </c>
    </row>
    <row r="31" spans="1:5" x14ac:dyDescent="0.2">
      <c r="A31" s="67" t="s">
        <v>1102</v>
      </c>
      <c r="B31" s="65" t="s">
        <v>4</v>
      </c>
      <c r="C31" s="310"/>
      <c r="D31" s="67" t="s">
        <v>1103</v>
      </c>
      <c r="E31" s="67" t="str">
        <f t="shared" si="2"/>
        <v>Iluminación de emergencia</v>
      </c>
    </row>
    <row r="32" spans="1:5" x14ac:dyDescent="0.2">
      <c r="A32" s="67" t="s">
        <v>1102</v>
      </c>
      <c r="B32" s="65" t="s">
        <v>4</v>
      </c>
      <c r="C32" s="310"/>
      <c r="D32" s="67" t="s">
        <v>1103</v>
      </c>
      <c r="E32" s="67" t="str">
        <f t="shared" si="2"/>
        <v>Iluminación de emergencia</v>
      </c>
    </row>
    <row r="33" spans="1:5" x14ac:dyDescent="0.2">
      <c r="A33" s="67" t="s">
        <v>1104</v>
      </c>
      <c r="B33" s="65" t="s">
        <v>868</v>
      </c>
      <c r="C33" s="310"/>
      <c r="D33" s="67" t="s">
        <v>1105</v>
      </c>
      <c r="E33" s="67" t="str">
        <f t="shared" si="2"/>
        <v>Anafe a gas</v>
      </c>
    </row>
    <row r="34" spans="1:5" x14ac:dyDescent="0.2">
      <c r="A34" s="67" t="s">
        <v>1104</v>
      </c>
      <c r="B34" s="65" t="s">
        <v>868</v>
      </c>
      <c r="C34" s="310"/>
      <c r="D34" s="67" t="s">
        <v>1105</v>
      </c>
      <c r="E34" s="67" t="str">
        <f t="shared" si="2"/>
        <v>Anafe a gas</v>
      </c>
    </row>
    <row r="35" spans="1:5" x14ac:dyDescent="0.2">
      <c r="A35" s="67" t="s">
        <v>1106</v>
      </c>
      <c r="B35" s="65" t="s">
        <v>4</v>
      </c>
      <c r="C35" s="310"/>
      <c r="D35" s="67" t="s">
        <v>1105</v>
      </c>
      <c r="E35" s="67" t="str">
        <f t="shared" si="2"/>
        <v>Anafe a gas</v>
      </c>
    </row>
    <row r="36" spans="1:5" x14ac:dyDescent="0.2">
      <c r="A36" s="67" t="s">
        <v>1106</v>
      </c>
      <c r="B36" s="65" t="s">
        <v>1107</v>
      </c>
      <c r="C36" s="310"/>
      <c r="D36" s="67" t="s">
        <v>1105</v>
      </c>
      <c r="E36" s="67" t="str">
        <f t="shared" si="2"/>
        <v>Anafe a gas</v>
      </c>
    </row>
    <row r="37" spans="1:5" x14ac:dyDescent="0.2">
      <c r="A37" s="67" t="s">
        <v>1108</v>
      </c>
      <c r="B37" s="65" t="s">
        <v>4</v>
      </c>
      <c r="C37" s="310"/>
      <c r="D37" s="67" t="s">
        <v>1096</v>
      </c>
      <c r="E37" s="67" t="str">
        <f t="shared" si="2"/>
        <v xml:space="preserve">Motores eléctricos                                                     </v>
      </c>
    </row>
    <row r="38" spans="1:5" x14ac:dyDescent="0.2">
      <c r="A38" s="67" t="s">
        <v>1108</v>
      </c>
      <c r="B38" s="65" t="s">
        <v>4</v>
      </c>
      <c r="C38" s="310"/>
      <c r="D38" s="67" t="s">
        <v>1096</v>
      </c>
      <c r="E38" s="67" t="str">
        <f t="shared" si="2"/>
        <v xml:space="preserve">Motores eléctricos                                                     </v>
      </c>
    </row>
    <row r="39" spans="1:5" x14ac:dyDescent="0.2">
      <c r="A39" s="67" t="s">
        <v>1109</v>
      </c>
      <c r="B39" s="65" t="s">
        <v>6</v>
      </c>
      <c r="C39" s="310"/>
      <c r="D39" s="67" t="s">
        <v>1066</v>
      </c>
      <c r="E39" s="67" t="str">
        <f t="shared" si="2"/>
        <v xml:space="preserve">Mosaico granítico          </v>
      </c>
    </row>
    <row r="40" spans="1:5" x14ac:dyDescent="0.2">
      <c r="A40" s="67" t="s">
        <v>1110</v>
      </c>
      <c r="B40" s="65" t="s">
        <v>538</v>
      </c>
      <c r="C40" s="310"/>
      <c r="D40" s="67" t="s">
        <v>1111</v>
      </c>
      <c r="E40" s="67" t="str">
        <f t="shared" si="2"/>
        <v xml:space="preserve">Hormigón                                                               </v>
      </c>
    </row>
    <row r="41" spans="1:5" x14ac:dyDescent="0.2">
      <c r="A41" s="67" t="s">
        <v>1110</v>
      </c>
      <c r="B41" s="65" t="s">
        <v>538</v>
      </c>
      <c r="C41" s="310"/>
      <c r="D41" s="67" t="s">
        <v>1111</v>
      </c>
      <c r="E41" s="67" t="str">
        <f t="shared" si="2"/>
        <v xml:space="preserve">Hormigón                                                               </v>
      </c>
    </row>
    <row r="42" spans="1:5" x14ac:dyDescent="0.2">
      <c r="A42" s="67" t="s">
        <v>1112</v>
      </c>
      <c r="B42" s="65" t="s">
        <v>4</v>
      </c>
      <c r="C42" s="310"/>
      <c r="D42" s="67" t="s">
        <v>1065</v>
      </c>
      <c r="E42" s="67" t="str">
        <f t="shared" si="2"/>
        <v>Gastos generales</v>
      </c>
    </row>
    <row r="43" spans="1:5" x14ac:dyDescent="0.2">
      <c r="A43" s="67" t="s">
        <v>1113</v>
      </c>
      <c r="B43" s="65" t="s">
        <v>5</v>
      </c>
      <c r="C43" s="310"/>
      <c r="D43" s="67" t="s">
        <v>886</v>
      </c>
      <c r="E43" s="67" t="str">
        <f t="shared" si="2"/>
        <v>Arena clasificada lavada</v>
      </c>
    </row>
    <row r="44" spans="1:5" x14ac:dyDescent="0.2">
      <c r="A44" s="67" t="s">
        <v>1113</v>
      </c>
      <c r="B44" s="65" t="s">
        <v>5</v>
      </c>
      <c r="C44" s="310"/>
      <c r="D44" s="67" t="s">
        <v>886</v>
      </c>
      <c r="E44" s="67" t="str">
        <f t="shared" si="2"/>
        <v>Arena clasificada lavada</v>
      </c>
    </row>
    <row r="45" spans="1:5" x14ac:dyDescent="0.2">
      <c r="A45" s="67" t="s">
        <v>1114</v>
      </c>
      <c r="B45" s="65" t="s">
        <v>5</v>
      </c>
      <c r="C45" s="310"/>
      <c r="D45" s="67" t="s">
        <v>886</v>
      </c>
      <c r="E45" s="67" t="str">
        <f t="shared" si="2"/>
        <v>Arena clasificada lavada</v>
      </c>
    </row>
    <row r="46" spans="1:5" x14ac:dyDescent="0.2">
      <c r="A46" s="67" t="s">
        <v>1114</v>
      </c>
      <c r="B46" s="65" t="s">
        <v>5</v>
      </c>
      <c r="C46" s="310"/>
      <c r="D46" s="67" t="s">
        <v>886</v>
      </c>
      <c r="E46" s="67" t="str">
        <f t="shared" si="2"/>
        <v>Arena clasificada lavada</v>
      </c>
    </row>
    <row r="47" spans="1:5" x14ac:dyDescent="0.2">
      <c r="A47" s="67" t="s">
        <v>1115</v>
      </c>
      <c r="B47" s="65" t="s">
        <v>1107</v>
      </c>
      <c r="C47" s="310"/>
      <c r="D47" s="67" t="s">
        <v>1116</v>
      </c>
      <c r="E47" s="67" t="str">
        <f t="shared" si="2"/>
        <v xml:space="preserve">Maderas terciadas fenólicas                                            </v>
      </c>
    </row>
    <row r="48" spans="1:5" x14ac:dyDescent="0.2">
      <c r="A48" s="67" t="s">
        <v>1117</v>
      </c>
      <c r="B48" s="65" t="s">
        <v>1107</v>
      </c>
      <c r="C48" s="310"/>
      <c r="D48" s="67" t="s">
        <v>1118</v>
      </c>
      <c r="E48" s="67" t="str">
        <f t="shared" si="2"/>
        <v>Artefacto de iluminación</v>
      </c>
    </row>
    <row r="49" spans="1:5" x14ac:dyDescent="0.2">
      <c r="A49" s="67" t="s">
        <v>1117</v>
      </c>
      <c r="B49" s="65" t="s">
        <v>4</v>
      </c>
      <c r="C49" s="310"/>
      <c r="D49" s="67" t="s">
        <v>1118</v>
      </c>
      <c r="E49" s="67" t="str">
        <f t="shared" si="2"/>
        <v>Artefacto de iluminación</v>
      </c>
    </row>
    <row r="50" spans="1:5" x14ac:dyDescent="0.2">
      <c r="A50" s="67" t="s">
        <v>1119</v>
      </c>
      <c r="B50" s="65" t="s">
        <v>4</v>
      </c>
      <c r="C50" s="310"/>
      <c r="D50" s="67" t="s">
        <v>1120</v>
      </c>
      <c r="E50" s="67" t="str">
        <f t="shared" si="2"/>
        <v>Productos químicos</v>
      </c>
    </row>
    <row r="51" spans="1:5" x14ac:dyDescent="0.2">
      <c r="A51" s="67" t="s">
        <v>1119</v>
      </c>
      <c r="B51" s="65" t="s">
        <v>4</v>
      </c>
      <c r="C51" s="310"/>
      <c r="D51" s="67" t="s">
        <v>1120</v>
      </c>
      <c r="E51" s="67" t="str">
        <f t="shared" si="2"/>
        <v>Productos químicos</v>
      </c>
    </row>
    <row r="52" spans="1:5" x14ac:dyDescent="0.2">
      <c r="A52" s="67" t="s">
        <v>1121</v>
      </c>
      <c r="B52" s="65" t="s">
        <v>4</v>
      </c>
      <c r="C52" s="310"/>
      <c r="D52" s="67" t="s">
        <v>1122</v>
      </c>
      <c r="E52" s="67" t="str">
        <f t="shared" si="2"/>
        <v xml:space="preserve">Transformadores                                                        </v>
      </c>
    </row>
    <row r="53" spans="1:5" x14ac:dyDescent="0.2">
      <c r="A53" s="67" t="s">
        <v>1121</v>
      </c>
      <c r="B53" s="65" t="s">
        <v>4</v>
      </c>
      <c r="C53" s="310"/>
      <c r="D53" s="67" t="s">
        <v>1122</v>
      </c>
      <c r="E53" s="67" t="str">
        <f t="shared" si="2"/>
        <v xml:space="preserve">Transformadores                                                        </v>
      </c>
    </row>
    <row r="54" spans="1:5" x14ac:dyDescent="0.2">
      <c r="A54" s="67" t="s">
        <v>1123</v>
      </c>
      <c r="B54" s="65" t="s">
        <v>4</v>
      </c>
      <c r="C54" s="310"/>
      <c r="D54" s="67" t="s">
        <v>1124</v>
      </c>
      <c r="E54" s="67" t="str">
        <f t="shared" si="2"/>
        <v xml:space="preserve">Chapas de hierro/acero                                               </v>
      </c>
    </row>
    <row r="55" spans="1:5" x14ac:dyDescent="0.2">
      <c r="A55" s="67" t="s">
        <v>1123</v>
      </c>
      <c r="B55" s="65" t="s">
        <v>4</v>
      </c>
      <c r="C55" s="310"/>
      <c r="D55" s="67" t="s">
        <v>1124</v>
      </c>
      <c r="E55" s="67" t="str">
        <f t="shared" si="2"/>
        <v xml:space="preserve">Chapas de hierro/acero                                               </v>
      </c>
    </row>
    <row r="56" spans="1:5" x14ac:dyDescent="0.2">
      <c r="A56" s="67" t="s">
        <v>1125</v>
      </c>
      <c r="B56" s="65" t="s">
        <v>4</v>
      </c>
      <c r="C56" s="310"/>
      <c r="D56" s="67" t="s">
        <v>1126</v>
      </c>
      <c r="E56" s="67" t="str">
        <f t="shared" si="2"/>
        <v>Casilla para obrador</v>
      </c>
    </row>
    <row r="57" spans="1:5" x14ac:dyDescent="0.2">
      <c r="A57" s="67" t="s">
        <v>1125</v>
      </c>
      <c r="B57" s="65" t="s">
        <v>4</v>
      </c>
      <c r="C57" s="310"/>
      <c r="D57" s="67" t="s">
        <v>1126</v>
      </c>
      <c r="E57" s="67" t="str">
        <f t="shared" si="2"/>
        <v>Casilla para obrador</v>
      </c>
    </row>
    <row r="58" spans="1:5" x14ac:dyDescent="0.2">
      <c r="A58" s="67" t="s">
        <v>1127</v>
      </c>
      <c r="B58" s="65" t="s">
        <v>4</v>
      </c>
      <c r="C58" s="310"/>
      <c r="D58" s="67" t="s">
        <v>1128</v>
      </c>
      <c r="E58" s="67" t="str">
        <f t="shared" si="2"/>
        <v xml:space="preserve">Chapas metálicas                                                       </v>
      </c>
    </row>
    <row r="59" spans="1:5" x14ac:dyDescent="0.2">
      <c r="A59" s="67" t="s">
        <v>1129</v>
      </c>
      <c r="B59" s="65" t="s">
        <v>538</v>
      </c>
      <c r="C59" s="310"/>
      <c r="D59" s="67" t="s">
        <v>1130</v>
      </c>
      <c r="E59" s="67" t="str">
        <f t="shared" si="2"/>
        <v>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v>
      </c>
    </row>
    <row r="60" spans="1:5" x14ac:dyDescent="0.2">
      <c r="A60" s="67" t="s">
        <v>1129</v>
      </c>
      <c r="B60" s="65" t="s">
        <v>538</v>
      </c>
      <c r="C60" s="310"/>
      <c r="D60" s="67" t="s">
        <v>1130</v>
      </c>
      <c r="E60" s="67" t="str">
        <f t="shared" si="2"/>
        <v>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v>
      </c>
    </row>
    <row r="61" spans="1:5" x14ac:dyDescent="0.2">
      <c r="A61" s="67" t="s">
        <v>1131</v>
      </c>
      <c r="B61" s="65" t="s">
        <v>1107</v>
      </c>
      <c r="C61" s="310"/>
      <c r="D61" s="67" t="s">
        <v>1132</v>
      </c>
      <c r="E61" s="67" t="str">
        <f t="shared" si="2"/>
        <v xml:space="preserve">Piletas y mesadas de acero inoxidable                                  </v>
      </c>
    </row>
    <row r="62" spans="1:5" x14ac:dyDescent="0.2">
      <c r="A62" s="67" t="s">
        <v>1133</v>
      </c>
      <c r="B62" s="65" t="s">
        <v>4</v>
      </c>
      <c r="C62" s="310"/>
      <c r="D62" s="67" t="s">
        <v>1124</v>
      </c>
      <c r="E62" s="67" t="str">
        <f t="shared" si="2"/>
        <v xml:space="preserve">Chapas de hierro/acero                                               </v>
      </c>
    </row>
    <row r="63" spans="1:5" x14ac:dyDescent="0.2">
      <c r="A63" s="67" t="s">
        <v>1133</v>
      </c>
      <c r="B63" s="65" t="s">
        <v>4</v>
      </c>
      <c r="C63" s="310"/>
      <c r="D63" s="67" t="s">
        <v>1124</v>
      </c>
      <c r="E63" s="67" t="str">
        <f t="shared" si="2"/>
        <v xml:space="preserve">Chapas de hierro/acero                                               </v>
      </c>
    </row>
    <row r="64" spans="1:5" x14ac:dyDescent="0.2">
      <c r="A64" s="67" t="s">
        <v>1063</v>
      </c>
      <c r="B64" s="65" t="s">
        <v>1107</v>
      </c>
      <c r="C64" s="310"/>
      <c r="D64" s="67" t="s">
        <v>1134</v>
      </c>
      <c r="E64" s="67" t="str">
        <f t="shared" si="2"/>
        <v>Hormigón elaborado</v>
      </c>
    </row>
    <row r="65" spans="1:5" x14ac:dyDescent="0.2">
      <c r="A65" s="67" t="s">
        <v>1135</v>
      </c>
      <c r="B65" s="65" t="s">
        <v>4</v>
      </c>
      <c r="C65" s="310"/>
      <c r="D65" s="67" t="s">
        <v>1134</v>
      </c>
      <c r="E65" s="67" t="str">
        <f t="shared" si="2"/>
        <v>Hormigón elaborado</v>
      </c>
    </row>
    <row r="66" spans="1:5" x14ac:dyDescent="0.2">
      <c r="A66" s="67" t="s">
        <v>1136</v>
      </c>
      <c r="B66" s="65" t="s">
        <v>4</v>
      </c>
      <c r="C66" s="310"/>
      <c r="D66" s="67" t="s">
        <v>886</v>
      </c>
      <c r="E66" s="67" t="str">
        <f t="shared" si="2"/>
        <v>Arena clasificada lavada</v>
      </c>
    </row>
    <row r="67" spans="1:5" x14ac:dyDescent="0.2">
      <c r="A67" s="67" t="s">
        <v>1136</v>
      </c>
      <c r="B67" s="65" t="s">
        <v>4</v>
      </c>
      <c r="C67" s="310"/>
      <c r="D67" s="67" t="s">
        <v>886</v>
      </c>
      <c r="E67" s="67" t="str">
        <f t="shared" si="2"/>
        <v>Arena clasificada lavada</v>
      </c>
    </row>
    <row r="68" spans="1:5" x14ac:dyDescent="0.2">
      <c r="A68" s="67" t="s">
        <v>1067</v>
      </c>
      <c r="B68" s="65" t="s">
        <v>4</v>
      </c>
      <c r="C68" s="310"/>
      <c r="D68" s="67" t="s">
        <v>1137</v>
      </c>
      <c r="E68" s="67" t="str">
        <f t="shared" si="2"/>
        <v xml:space="preserve">Hierros redondos                                                       </v>
      </c>
    </row>
    <row r="69" spans="1:5" x14ac:dyDescent="0.2">
      <c r="A69" s="67" t="s">
        <v>1067</v>
      </c>
      <c r="B69" s="65" t="s">
        <v>4</v>
      </c>
      <c r="C69" s="310"/>
      <c r="D69" s="67" t="s">
        <v>1137</v>
      </c>
      <c r="E69" s="67" t="str">
        <f t="shared" si="2"/>
        <v xml:space="preserve">Hierros redondos                                                       </v>
      </c>
    </row>
    <row r="70" spans="1:5" x14ac:dyDescent="0.2">
      <c r="A70" s="67" t="s">
        <v>1138</v>
      </c>
      <c r="B70" s="65" t="s">
        <v>868</v>
      </c>
      <c r="C70" s="310"/>
      <c r="D70" s="67" t="s">
        <v>1139</v>
      </c>
      <c r="E70" s="67" t="str">
        <f t="shared" si="2"/>
        <v>Llave esclusa de bronce</v>
      </c>
    </row>
    <row r="71" spans="1:5" x14ac:dyDescent="0.2">
      <c r="A71" s="67" t="s">
        <v>1138</v>
      </c>
      <c r="B71" s="65" t="s">
        <v>868</v>
      </c>
      <c r="C71" s="310"/>
      <c r="D71" s="67" t="s">
        <v>1139</v>
      </c>
      <c r="E71" s="67" t="str">
        <f t="shared" si="2"/>
        <v>Llave esclusa de bronce</v>
      </c>
    </row>
    <row r="72" spans="1:5" x14ac:dyDescent="0.2">
      <c r="A72" s="67" t="s">
        <v>1140</v>
      </c>
      <c r="B72" s="65" t="s">
        <v>4</v>
      </c>
      <c r="C72" s="310"/>
      <c r="D72" s="67" t="s">
        <v>1141</v>
      </c>
      <c r="E72" s="67" t="str">
        <f t="shared" si="2"/>
        <v>Caja para pares telefónicos</v>
      </c>
    </row>
    <row r="73" spans="1:5" x14ac:dyDescent="0.2">
      <c r="A73" s="67" t="s">
        <v>1142</v>
      </c>
      <c r="B73" s="65" t="s">
        <v>1107</v>
      </c>
      <c r="C73" s="310"/>
      <c r="D73" s="67" t="s">
        <v>1141</v>
      </c>
      <c r="E73" s="67" t="str">
        <f t="shared" si="2"/>
        <v>Caja para pares telefónicos</v>
      </c>
    </row>
    <row r="74" spans="1:5" x14ac:dyDescent="0.2">
      <c r="A74" s="67" t="s">
        <v>1143</v>
      </c>
      <c r="B74" s="65" t="s">
        <v>4</v>
      </c>
      <c r="C74" s="310"/>
      <c r="D74" s="67" t="s">
        <v>1096</v>
      </c>
      <c r="E74" s="67" t="str">
        <f t="shared" si="2"/>
        <v xml:space="preserve">Motores eléctricos                                                     </v>
      </c>
    </row>
    <row r="75" spans="1:5" x14ac:dyDescent="0.2">
      <c r="A75" s="67" t="s">
        <v>1144</v>
      </c>
      <c r="B75" s="65" t="s">
        <v>4</v>
      </c>
      <c r="C75" s="310"/>
      <c r="D75" s="67" t="s">
        <v>1065</v>
      </c>
      <c r="E75" s="67" t="str">
        <f t="shared" si="2"/>
        <v>Gastos generales</v>
      </c>
    </row>
    <row r="76" spans="1:5" x14ac:dyDescent="0.2">
      <c r="A76" s="67" t="s">
        <v>1145</v>
      </c>
      <c r="B76" s="65" t="s">
        <v>1107</v>
      </c>
      <c r="C76" s="310"/>
      <c r="D76" s="67" t="s">
        <v>1146</v>
      </c>
      <c r="E76" s="67" t="str">
        <f t="shared" si="2"/>
        <v>Instalación eléctrica</v>
      </c>
    </row>
    <row r="77" spans="1:5" x14ac:dyDescent="0.2">
      <c r="A77" s="67" t="s">
        <v>1147</v>
      </c>
      <c r="B77" s="65" t="s">
        <v>1148</v>
      </c>
      <c r="C77" s="310"/>
      <c r="D77" s="67" t="s">
        <v>1149</v>
      </c>
      <c r="E77" s="67" t="str">
        <f t="shared" si="2"/>
        <v>Cable telefónico de 101 pares</v>
      </c>
    </row>
    <row r="78" spans="1:5" x14ac:dyDescent="0.2">
      <c r="A78" s="67" t="s">
        <v>1150</v>
      </c>
      <c r="B78" s="65" t="s">
        <v>1148</v>
      </c>
      <c r="C78" s="310"/>
      <c r="D78" s="67" t="s">
        <v>1149</v>
      </c>
      <c r="E78" s="67" t="str">
        <f t="shared" si="2"/>
        <v>Cable telefónico de 101 pares</v>
      </c>
    </row>
    <row r="79" spans="1:5" x14ac:dyDescent="0.2">
      <c r="A79" s="67" t="s">
        <v>77</v>
      </c>
      <c r="B79" s="65" t="s">
        <v>1107</v>
      </c>
      <c r="C79" s="310"/>
      <c r="D79" s="67" t="s">
        <v>1128</v>
      </c>
      <c r="E79" s="67" t="str">
        <f t="shared" si="2"/>
        <v xml:space="preserve">Chapas metálicas                                                       </v>
      </c>
    </row>
    <row r="80" spans="1:5" x14ac:dyDescent="0.2">
      <c r="A80" s="67" t="s">
        <v>1151</v>
      </c>
      <c r="B80" s="65" t="s">
        <v>1107</v>
      </c>
      <c r="C80" s="310"/>
      <c r="D80" s="67" t="s">
        <v>1128</v>
      </c>
      <c r="E80" s="67" t="str">
        <f t="shared" si="2"/>
        <v xml:space="preserve">Chapas metálicas                                                       </v>
      </c>
    </row>
    <row r="81" spans="1:5" x14ac:dyDescent="0.2">
      <c r="A81" s="67" t="s">
        <v>1152</v>
      </c>
      <c r="B81" s="65" t="s">
        <v>1107</v>
      </c>
      <c r="C81" s="310"/>
      <c r="D81" s="67" t="s">
        <v>1128</v>
      </c>
      <c r="E81" s="67" t="str">
        <f t="shared" si="2"/>
        <v xml:space="preserve">Chapas metálicas                                                       </v>
      </c>
    </row>
    <row r="82" spans="1:5" x14ac:dyDescent="0.2">
      <c r="A82" s="67" t="s">
        <v>1153</v>
      </c>
      <c r="B82" s="65" t="s">
        <v>1107</v>
      </c>
      <c r="C82" s="310"/>
      <c r="D82" s="67" t="s">
        <v>1116</v>
      </c>
      <c r="E82" s="67" t="str">
        <f t="shared" si="2"/>
        <v xml:space="preserve">Maderas terciadas fenólicas                                            </v>
      </c>
    </row>
    <row r="83" spans="1:5" x14ac:dyDescent="0.2">
      <c r="A83" s="67" t="s">
        <v>1154</v>
      </c>
      <c r="B83" s="65" t="s">
        <v>1100</v>
      </c>
      <c r="C83" s="310"/>
      <c r="D83" s="67" t="s">
        <v>1155</v>
      </c>
      <c r="E83" s="67" t="str">
        <f t="shared" si="2"/>
        <v>Cal hidráulica hidratada</v>
      </c>
    </row>
    <row r="84" spans="1:5" x14ac:dyDescent="0.2">
      <c r="A84" s="67" t="s">
        <v>1156</v>
      </c>
      <c r="B84" s="65" t="s">
        <v>4</v>
      </c>
      <c r="C84" s="310"/>
      <c r="D84" s="67" t="s">
        <v>1157</v>
      </c>
      <c r="E84" s="67" t="str">
        <f t="shared" si="2"/>
        <v>Caja de chapa para tablero</v>
      </c>
    </row>
    <row r="85" spans="1:5" x14ac:dyDescent="0.2">
      <c r="A85" s="67" t="s">
        <v>1158</v>
      </c>
      <c r="B85" s="65" t="s">
        <v>1107</v>
      </c>
      <c r="C85" s="310"/>
      <c r="D85" s="67" t="s">
        <v>1134</v>
      </c>
      <c r="E85" s="67" t="str">
        <f t="shared" si="2"/>
        <v>Hormigón elaborado</v>
      </c>
    </row>
    <row r="86" spans="1:5" x14ac:dyDescent="0.2">
      <c r="A86" s="67" t="s">
        <v>1159</v>
      </c>
      <c r="B86" s="65" t="s">
        <v>1160</v>
      </c>
      <c r="C86" s="310"/>
      <c r="D86" s="67" t="s">
        <v>1111</v>
      </c>
      <c r="E86" s="67" t="str">
        <f t="shared" si="2"/>
        <v xml:space="preserve">Hormigón                                                               </v>
      </c>
    </row>
    <row r="87" spans="1:5" x14ac:dyDescent="0.2">
      <c r="A87" s="67" t="s">
        <v>1161</v>
      </c>
      <c r="B87" s="65" t="s">
        <v>4</v>
      </c>
      <c r="C87" s="310"/>
      <c r="D87" s="67" t="s">
        <v>1128</v>
      </c>
      <c r="E87" s="67" t="str">
        <f t="shared" si="2"/>
        <v xml:space="preserve">Chapas metálicas                                                       </v>
      </c>
    </row>
    <row r="88" spans="1:5" x14ac:dyDescent="0.2">
      <c r="A88" s="67" t="s">
        <v>1162</v>
      </c>
      <c r="B88" s="65" t="s">
        <v>4</v>
      </c>
      <c r="C88" s="310"/>
      <c r="D88" s="67" t="s">
        <v>1122</v>
      </c>
      <c r="E88" s="67" t="str">
        <f t="shared" si="2"/>
        <v xml:space="preserve">Transformadores                                                        </v>
      </c>
    </row>
    <row r="89" spans="1:5" x14ac:dyDescent="0.2">
      <c r="A89" s="67" t="s">
        <v>1163</v>
      </c>
      <c r="B89" s="65" t="s">
        <v>4</v>
      </c>
      <c r="C89" s="310"/>
      <c r="D89" s="67" t="s">
        <v>1128</v>
      </c>
      <c r="E89" s="67" t="str">
        <f t="shared" si="2"/>
        <v xml:space="preserve">Chapas metálicas                                                       </v>
      </c>
    </row>
    <row r="90" spans="1:5" x14ac:dyDescent="0.2">
      <c r="A90" s="67" t="s">
        <v>1164</v>
      </c>
      <c r="B90" s="65" t="s">
        <v>4</v>
      </c>
      <c r="C90" s="310"/>
      <c r="D90" s="67" t="s">
        <v>1128</v>
      </c>
      <c r="E90" s="67" t="str">
        <f t="shared" si="2"/>
        <v xml:space="preserve">Chapas metálicas                                                       </v>
      </c>
    </row>
    <row r="91" spans="1:5" x14ac:dyDescent="0.2">
      <c r="A91" s="67" t="s">
        <v>1165</v>
      </c>
      <c r="B91" s="65" t="s">
        <v>1148</v>
      </c>
      <c r="C91" s="310"/>
      <c r="D91" s="67" t="s">
        <v>1166</v>
      </c>
      <c r="E91" s="67" t="str">
        <f t="shared" ref="E91:E154" si="3">IFERROR(VLOOKUP(D91,Tabla_Indices,5,FALSE),"")</f>
        <v xml:space="preserve">Caños y tubos de PVC                                                   </v>
      </c>
    </row>
    <row r="92" spans="1:5" x14ac:dyDescent="0.2">
      <c r="A92" s="67" t="s">
        <v>1167</v>
      </c>
      <c r="B92" s="65" t="s">
        <v>1107</v>
      </c>
      <c r="C92" s="310"/>
      <c r="D92" s="67" t="s">
        <v>1132</v>
      </c>
      <c r="E92" s="67" t="str">
        <f t="shared" si="3"/>
        <v xml:space="preserve">Piletas y mesadas de acero inoxidable                                  </v>
      </c>
    </row>
    <row r="93" spans="1:5" x14ac:dyDescent="0.2">
      <c r="A93" s="67" t="s">
        <v>1168</v>
      </c>
      <c r="B93" s="65" t="s">
        <v>5</v>
      </c>
      <c r="C93" s="310"/>
      <c r="D93" s="67" t="s">
        <v>943</v>
      </c>
      <c r="E93" s="67" t="str">
        <f t="shared" si="3"/>
        <v>Canto rodado clasificado</v>
      </c>
    </row>
    <row r="94" spans="1:5" x14ac:dyDescent="0.2">
      <c r="A94" s="67" t="s">
        <v>1169</v>
      </c>
      <c r="B94" s="65" t="s">
        <v>4</v>
      </c>
      <c r="C94" s="310"/>
      <c r="D94" s="67" t="s">
        <v>1166</v>
      </c>
      <c r="E94" s="67" t="str">
        <f t="shared" si="3"/>
        <v xml:space="preserve">Caños y tubos de PVC                                                   </v>
      </c>
    </row>
    <row r="95" spans="1:5" x14ac:dyDescent="0.2">
      <c r="A95" s="67" t="s">
        <v>1170</v>
      </c>
      <c r="B95" s="65" t="s">
        <v>4</v>
      </c>
      <c r="C95" s="310"/>
      <c r="D95" s="67" t="s">
        <v>1166</v>
      </c>
      <c r="E95" s="67" t="str">
        <f t="shared" si="3"/>
        <v xml:space="preserve">Caños y tubos de PVC                                                   </v>
      </c>
    </row>
    <row r="96" spans="1:5" x14ac:dyDescent="0.2">
      <c r="A96" s="67" t="s">
        <v>1171</v>
      </c>
      <c r="B96" s="65" t="s">
        <v>1148</v>
      </c>
      <c r="C96" s="310"/>
      <c r="D96" s="67" t="s">
        <v>1172</v>
      </c>
      <c r="E96" s="67" t="str">
        <f t="shared" si="3"/>
        <v>Caño de acero para instalaciones eléctricas</v>
      </c>
    </row>
    <row r="97" spans="1:5" x14ac:dyDescent="0.2">
      <c r="A97" s="67" t="s">
        <v>1173</v>
      </c>
      <c r="B97" s="65" t="s">
        <v>4</v>
      </c>
      <c r="C97" s="310"/>
      <c r="D97" s="67" t="s">
        <v>1174</v>
      </c>
      <c r="E97" s="67" t="str">
        <f t="shared" si="3"/>
        <v>Caño de cobre de  0,013 m</v>
      </c>
    </row>
    <row r="98" spans="1:5" x14ac:dyDescent="0.2">
      <c r="A98" s="67" t="s">
        <v>1175</v>
      </c>
      <c r="B98" s="65" t="s">
        <v>4</v>
      </c>
      <c r="C98" s="310"/>
      <c r="D98" s="67" t="s">
        <v>1096</v>
      </c>
      <c r="E98" s="67" t="str">
        <f t="shared" si="3"/>
        <v xml:space="preserve">Motores eléctricos                                                     </v>
      </c>
    </row>
    <row r="99" spans="1:5" x14ac:dyDescent="0.2">
      <c r="A99" s="67" t="s">
        <v>1176</v>
      </c>
      <c r="B99" s="65" t="s">
        <v>4</v>
      </c>
      <c r="C99" s="310"/>
      <c r="D99" s="67" t="s">
        <v>1166</v>
      </c>
      <c r="E99" s="67" t="str">
        <f t="shared" si="3"/>
        <v xml:space="preserve">Caños y tubos de PVC                                                   </v>
      </c>
    </row>
    <row r="100" spans="1:5" x14ac:dyDescent="0.2">
      <c r="A100" s="67" t="s">
        <v>1177</v>
      </c>
      <c r="B100" s="65" t="s">
        <v>4</v>
      </c>
      <c r="C100" s="310"/>
      <c r="D100" s="67" t="s">
        <v>1166</v>
      </c>
      <c r="E100" s="67" t="str">
        <f t="shared" si="3"/>
        <v xml:space="preserve">Caños y tubos de PVC                                                   </v>
      </c>
    </row>
    <row r="101" spans="1:5" x14ac:dyDescent="0.2">
      <c r="A101" s="67" t="s">
        <v>1178</v>
      </c>
      <c r="B101" s="65" t="s">
        <v>1148</v>
      </c>
      <c r="C101" s="310"/>
      <c r="D101" s="67" t="s">
        <v>1166</v>
      </c>
      <c r="E101" s="67" t="str">
        <f t="shared" si="3"/>
        <v xml:space="preserve">Caños y tubos de PVC                                                   </v>
      </c>
    </row>
    <row r="102" spans="1:5" x14ac:dyDescent="0.2">
      <c r="A102" s="67" t="s">
        <v>1179</v>
      </c>
      <c r="B102" s="65" t="s">
        <v>1107</v>
      </c>
      <c r="C102" s="310"/>
      <c r="D102" s="67" t="s">
        <v>1128</v>
      </c>
      <c r="E102" s="67" t="str">
        <f t="shared" si="3"/>
        <v xml:space="preserve">Chapas metálicas                                                       </v>
      </c>
    </row>
    <row r="103" spans="1:5" x14ac:dyDescent="0.2">
      <c r="A103" s="67" t="s">
        <v>1180</v>
      </c>
      <c r="B103" s="65" t="s">
        <v>4</v>
      </c>
      <c r="C103" s="310"/>
      <c r="D103" s="67" t="s">
        <v>1181</v>
      </c>
      <c r="E103" s="67" t="str">
        <f t="shared" si="3"/>
        <v>Caño de hierro negro con revestimiento epoxi</v>
      </c>
    </row>
    <row r="104" spans="1:5" x14ac:dyDescent="0.2">
      <c r="A104" s="67" t="s">
        <v>1182</v>
      </c>
      <c r="B104" s="65" t="s">
        <v>4</v>
      </c>
      <c r="C104" s="310"/>
      <c r="D104" s="67" t="s">
        <v>1166</v>
      </c>
      <c r="E104" s="67" t="str">
        <f t="shared" si="3"/>
        <v xml:space="preserve">Caños y tubos de PVC                                                   </v>
      </c>
    </row>
    <row r="105" spans="1:5" x14ac:dyDescent="0.2">
      <c r="A105" s="67" t="s">
        <v>1183</v>
      </c>
      <c r="B105" s="65" t="s">
        <v>1107</v>
      </c>
      <c r="C105" s="310"/>
      <c r="D105" s="67" t="s">
        <v>1128</v>
      </c>
      <c r="E105" s="67" t="str">
        <f t="shared" si="3"/>
        <v xml:space="preserve">Chapas metálicas                                                       </v>
      </c>
    </row>
    <row r="106" spans="1:5" x14ac:dyDescent="0.2">
      <c r="A106" s="67" t="s">
        <v>1069</v>
      </c>
      <c r="B106" s="65" t="s">
        <v>1107</v>
      </c>
      <c r="C106" s="310"/>
      <c r="D106" s="67" t="s">
        <v>1166</v>
      </c>
      <c r="E106" s="67" t="str">
        <f t="shared" si="3"/>
        <v xml:space="preserve">Caños y tubos de PVC                                                   </v>
      </c>
    </row>
    <row r="107" spans="1:5" x14ac:dyDescent="0.2">
      <c r="A107" s="67" t="s">
        <v>1184</v>
      </c>
      <c r="B107" s="65" t="s">
        <v>1107</v>
      </c>
      <c r="C107" s="310"/>
      <c r="D107" s="67" t="s">
        <v>1128</v>
      </c>
      <c r="E107" s="67" t="str">
        <f t="shared" si="3"/>
        <v xml:space="preserve">Chapas metálicas                                                       </v>
      </c>
    </row>
    <row r="108" spans="1:5" x14ac:dyDescent="0.2">
      <c r="A108" s="67" t="s">
        <v>1185</v>
      </c>
      <c r="B108" s="65" t="s">
        <v>1186</v>
      </c>
      <c r="C108" s="310"/>
      <c r="D108" s="67" t="s">
        <v>1187</v>
      </c>
      <c r="E108" s="67" t="str">
        <f t="shared" si="3"/>
        <v>Caño de hierro fundido de  0,100 m</v>
      </c>
    </row>
    <row r="109" spans="1:5" x14ac:dyDescent="0.2">
      <c r="A109" s="67" t="s">
        <v>1188</v>
      </c>
      <c r="B109" s="65" t="s">
        <v>4</v>
      </c>
      <c r="C109" s="310"/>
      <c r="D109" s="67" t="s">
        <v>1166</v>
      </c>
      <c r="E109" s="67" t="str">
        <f t="shared" si="3"/>
        <v xml:space="preserve">Caños y tubos de PVC                                                   </v>
      </c>
    </row>
    <row r="110" spans="1:5" x14ac:dyDescent="0.2">
      <c r="A110" s="67" t="s">
        <v>1189</v>
      </c>
      <c r="B110" s="65" t="s">
        <v>4</v>
      </c>
      <c r="C110" s="310"/>
      <c r="D110" s="67" t="s">
        <v>1166</v>
      </c>
      <c r="E110" s="67" t="str">
        <f t="shared" si="3"/>
        <v xml:space="preserve">Caños y tubos de PVC                                                   </v>
      </c>
    </row>
    <row r="111" spans="1:5" x14ac:dyDescent="0.2">
      <c r="A111" s="67" t="s">
        <v>1190</v>
      </c>
      <c r="B111" s="65" t="s">
        <v>4</v>
      </c>
      <c r="C111" s="310"/>
      <c r="D111" s="67" t="s">
        <v>1166</v>
      </c>
      <c r="E111" s="67" t="str">
        <f t="shared" si="3"/>
        <v xml:space="preserve">Caños y tubos de PVC                                                   </v>
      </c>
    </row>
    <row r="112" spans="1:5" x14ac:dyDescent="0.2">
      <c r="A112" s="67" t="s">
        <v>1191</v>
      </c>
      <c r="B112" s="65" t="s">
        <v>4</v>
      </c>
      <c r="C112" s="310"/>
      <c r="D112" s="67" t="s">
        <v>1134</v>
      </c>
      <c r="E112" s="67" t="str">
        <f t="shared" si="3"/>
        <v>Hormigón elaborado</v>
      </c>
    </row>
    <row r="113" spans="1:5" x14ac:dyDescent="0.2">
      <c r="A113" s="67" t="s">
        <v>1192</v>
      </c>
      <c r="B113" s="65" t="s">
        <v>1107</v>
      </c>
      <c r="C113" s="310"/>
      <c r="D113" s="67" t="s">
        <v>1166</v>
      </c>
      <c r="E113" s="67" t="str">
        <f t="shared" si="3"/>
        <v xml:space="preserve">Caños y tubos de PVC                                                   </v>
      </c>
    </row>
    <row r="114" spans="1:5" x14ac:dyDescent="0.2">
      <c r="A114" s="67" t="s">
        <v>1193</v>
      </c>
      <c r="B114" s="65" t="s">
        <v>4</v>
      </c>
      <c r="C114" s="310"/>
      <c r="D114" s="67"/>
      <c r="E114" s="67" t="str">
        <f t="shared" si="3"/>
        <v/>
      </c>
    </row>
    <row r="115" spans="1:5" x14ac:dyDescent="0.2">
      <c r="A115" s="67" t="s">
        <v>1194</v>
      </c>
      <c r="B115" s="65" t="s">
        <v>6</v>
      </c>
      <c r="C115" s="310"/>
      <c r="D115" s="67" t="s">
        <v>1195</v>
      </c>
      <c r="E115" s="67" t="str">
        <f t="shared" si="3"/>
        <v xml:space="preserve">Lingotes de aluminio y sus aleaciones                       </v>
      </c>
    </row>
    <row r="116" spans="1:5" x14ac:dyDescent="0.2">
      <c r="A116" s="67" t="s">
        <v>1196</v>
      </c>
      <c r="B116" s="65" t="s">
        <v>4</v>
      </c>
      <c r="C116" s="310"/>
      <c r="D116" s="67" t="s">
        <v>1197</v>
      </c>
      <c r="E116" s="67" t="str">
        <f t="shared" si="3"/>
        <v xml:space="preserve">Maderas aglomeradas                                                    </v>
      </c>
    </row>
    <row r="117" spans="1:5" x14ac:dyDescent="0.2">
      <c r="A117" s="67" t="s">
        <v>1198</v>
      </c>
      <c r="B117" s="65" t="s">
        <v>6</v>
      </c>
      <c r="C117" s="310"/>
      <c r="D117" s="67" t="s">
        <v>1199</v>
      </c>
      <c r="E117" s="67" t="str">
        <f t="shared" si="3"/>
        <v>Puerta metálica vidriada</v>
      </c>
    </row>
    <row r="118" spans="1:5" x14ac:dyDescent="0.2">
      <c r="A118" s="67" t="s">
        <v>1200</v>
      </c>
      <c r="B118" s="65" t="s">
        <v>4</v>
      </c>
      <c r="C118" s="310"/>
      <c r="D118" s="67" t="s">
        <v>1199</v>
      </c>
      <c r="E118" s="67" t="str">
        <f t="shared" si="3"/>
        <v>Puerta metálica vidriada</v>
      </c>
    </row>
    <row r="119" spans="1:5" x14ac:dyDescent="0.2">
      <c r="A119" s="67" t="s">
        <v>1201</v>
      </c>
      <c r="B119" s="65" t="s">
        <v>4</v>
      </c>
      <c r="C119" s="310"/>
      <c r="D119" s="67" t="s">
        <v>1128</v>
      </c>
      <c r="E119" s="67" t="str">
        <f t="shared" si="3"/>
        <v xml:space="preserve">Chapas metálicas                                                       </v>
      </c>
    </row>
    <row r="120" spans="1:5" x14ac:dyDescent="0.2">
      <c r="A120" s="67" t="s">
        <v>1202</v>
      </c>
      <c r="B120" s="65" t="s">
        <v>1107</v>
      </c>
      <c r="C120" s="310"/>
      <c r="D120" s="67" t="s">
        <v>1128</v>
      </c>
      <c r="E120" s="67" t="str">
        <f t="shared" si="3"/>
        <v xml:space="preserve">Chapas metálicas                                                       </v>
      </c>
    </row>
    <row r="121" spans="1:5" x14ac:dyDescent="0.2">
      <c r="A121" s="67" t="s">
        <v>1203</v>
      </c>
      <c r="B121" s="65" t="s">
        <v>1107</v>
      </c>
      <c r="C121" s="310"/>
      <c r="D121" s="67" t="s">
        <v>1128</v>
      </c>
      <c r="E121" s="67" t="str">
        <f t="shared" si="3"/>
        <v xml:space="preserve">Chapas metálicas                                                       </v>
      </c>
    </row>
    <row r="122" spans="1:5" x14ac:dyDescent="0.2">
      <c r="A122" s="67" t="s">
        <v>1204</v>
      </c>
      <c r="B122" s="65" t="s">
        <v>1107</v>
      </c>
      <c r="C122" s="310"/>
      <c r="D122" s="67" t="s">
        <v>1205</v>
      </c>
      <c r="E122" s="67" t="str">
        <f t="shared" si="3"/>
        <v xml:space="preserve">Polímeros del cloruro de vinilo                                        </v>
      </c>
    </row>
    <row r="123" spans="1:5" x14ac:dyDescent="0.2">
      <c r="A123" s="67" t="s">
        <v>1206</v>
      </c>
      <c r="B123" s="65" t="s">
        <v>1107</v>
      </c>
      <c r="C123" s="310"/>
      <c r="D123" s="67" t="s">
        <v>1197</v>
      </c>
      <c r="E123" s="67" t="str">
        <f t="shared" si="3"/>
        <v xml:space="preserve">Maderas aglomeradas                                                    </v>
      </c>
    </row>
    <row r="124" spans="1:5" x14ac:dyDescent="0.2">
      <c r="A124" s="67" t="s">
        <v>1207</v>
      </c>
      <c r="B124" s="65" t="s">
        <v>4</v>
      </c>
      <c r="C124" s="310"/>
      <c r="D124" s="67" t="s">
        <v>1205</v>
      </c>
      <c r="E124" s="67" t="str">
        <f t="shared" si="3"/>
        <v xml:space="preserve">Polímeros del cloruro de vinilo                                        </v>
      </c>
    </row>
    <row r="125" spans="1:5" x14ac:dyDescent="0.2">
      <c r="A125" s="67" t="s">
        <v>1208</v>
      </c>
      <c r="B125" s="65" t="s">
        <v>4</v>
      </c>
      <c r="C125" s="310"/>
      <c r="D125" s="67" t="s">
        <v>1128</v>
      </c>
      <c r="E125" s="67" t="str">
        <f t="shared" si="3"/>
        <v xml:space="preserve">Chapas metálicas                                                       </v>
      </c>
    </row>
    <row r="126" spans="1:5" x14ac:dyDescent="0.2">
      <c r="A126" s="67" t="s">
        <v>269</v>
      </c>
      <c r="B126" s="65" t="s">
        <v>4</v>
      </c>
      <c r="C126" s="310"/>
      <c r="D126" s="67" t="s">
        <v>1126</v>
      </c>
      <c r="E126" s="67" t="str">
        <f t="shared" si="3"/>
        <v>Casilla para obrador</v>
      </c>
    </row>
    <row r="127" spans="1:5" x14ac:dyDescent="0.2">
      <c r="A127" s="67" t="s">
        <v>259</v>
      </c>
      <c r="B127" s="65" t="s">
        <v>1209</v>
      </c>
      <c r="C127" s="310"/>
      <c r="D127" s="67" t="s">
        <v>1210</v>
      </c>
      <c r="E127" s="67" t="str">
        <f t="shared" si="3"/>
        <v xml:space="preserve">Cemento portland                                                       </v>
      </c>
    </row>
    <row r="128" spans="1:5" x14ac:dyDescent="0.2">
      <c r="A128" s="67" t="s">
        <v>1211</v>
      </c>
      <c r="B128" s="65" t="s">
        <v>1209</v>
      </c>
      <c r="C128" s="310"/>
      <c r="D128" s="67" t="s">
        <v>1212</v>
      </c>
      <c r="E128" s="67" t="str">
        <f t="shared" si="3"/>
        <v>Cemento de albañilería</v>
      </c>
    </row>
    <row r="129" spans="1:5" x14ac:dyDescent="0.2">
      <c r="A129" s="67" t="s">
        <v>1213</v>
      </c>
      <c r="B129" s="65" t="s">
        <v>4</v>
      </c>
      <c r="C129" s="310"/>
      <c r="D129" s="67" t="s">
        <v>1122</v>
      </c>
      <c r="E129" s="67" t="str">
        <f t="shared" si="3"/>
        <v xml:space="preserve">Transformadores                                                        </v>
      </c>
    </row>
    <row r="130" spans="1:5" x14ac:dyDescent="0.2">
      <c r="A130" s="67" t="s">
        <v>1214</v>
      </c>
      <c r="B130" s="65" t="s">
        <v>4</v>
      </c>
      <c r="C130" s="310"/>
      <c r="D130" s="67" t="s">
        <v>1122</v>
      </c>
      <c r="E130" s="67" t="str">
        <f t="shared" si="3"/>
        <v xml:space="preserve">Transformadores                                                        </v>
      </c>
    </row>
    <row r="131" spans="1:5" x14ac:dyDescent="0.2">
      <c r="A131" s="67" t="s">
        <v>1215</v>
      </c>
      <c r="B131" s="65" t="s">
        <v>4</v>
      </c>
      <c r="C131" s="310"/>
      <c r="D131" s="67" t="s">
        <v>1122</v>
      </c>
      <c r="E131" s="67" t="str">
        <f t="shared" si="3"/>
        <v xml:space="preserve">Transformadores                                                        </v>
      </c>
    </row>
    <row r="132" spans="1:5" x14ac:dyDescent="0.2">
      <c r="A132" s="67" t="s">
        <v>1216</v>
      </c>
      <c r="B132" s="65" t="s">
        <v>4</v>
      </c>
      <c r="C132" s="310"/>
      <c r="D132" s="67" t="s">
        <v>1122</v>
      </c>
      <c r="E132" s="67" t="str">
        <f t="shared" si="3"/>
        <v xml:space="preserve">Transformadores                                                        </v>
      </c>
    </row>
    <row r="133" spans="1:5" x14ac:dyDescent="0.2">
      <c r="A133" s="67" t="s">
        <v>1217</v>
      </c>
      <c r="B133" s="65" t="s">
        <v>6</v>
      </c>
      <c r="C133" s="310"/>
      <c r="D133" s="67" t="s">
        <v>1218</v>
      </c>
      <c r="E133" s="67" t="str">
        <f t="shared" si="3"/>
        <v xml:space="preserve">Baldosas cerámicas                                                     </v>
      </c>
    </row>
    <row r="134" spans="1:5" x14ac:dyDescent="0.2">
      <c r="A134" s="67" t="s">
        <v>270</v>
      </c>
      <c r="B134" s="65" t="s">
        <v>4</v>
      </c>
      <c r="C134" s="310"/>
      <c r="D134" s="67" t="s">
        <v>1219</v>
      </c>
      <c r="E134" s="67" t="str">
        <f t="shared" si="3"/>
        <v>Cerco de obra</v>
      </c>
    </row>
    <row r="135" spans="1:5" x14ac:dyDescent="0.2">
      <c r="A135" s="67" t="s">
        <v>1220</v>
      </c>
      <c r="B135" s="65" t="s">
        <v>6</v>
      </c>
      <c r="C135" s="310"/>
      <c r="D135" s="67" t="s">
        <v>1065</v>
      </c>
      <c r="E135" s="67" t="str">
        <f t="shared" si="3"/>
        <v>Gastos generales</v>
      </c>
    </row>
    <row r="136" spans="1:5" x14ac:dyDescent="0.2">
      <c r="A136" s="67" t="s">
        <v>1221</v>
      </c>
      <c r="B136" s="65" t="s">
        <v>6</v>
      </c>
      <c r="C136" s="310"/>
      <c r="D136" s="67" t="s">
        <v>1128</v>
      </c>
      <c r="E136" s="67" t="str">
        <f t="shared" si="3"/>
        <v xml:space="preserve">Chapas metálicas                                                       </v>
      </c>
    </row>
    <row r="137" spans="1:5" x14ac:dyDescent="0.2">
      <c r="A137" s="67" t="s">
        <v>1222</v>
      </c>
      <c r="B137" s="65" t="s">
        <v>6</v>
      </c>
      <c r="C137" s="310"/>
      <c r="D137" s="67" t="s">
        <v>1128</v>
      </c>
      <c r="E137" s="67" t="str">
        <f t="shared" si="3"/>
        <v xml:space="preserve">Chapas metálicas                                                       </v>
      </c>
    </row>
    <row r="138" spans="1:5" x14ac:dyDescent="0.2">
      <c r="A138" s="67" t="s">
        <v>1223</v>
      </c>
      <c r="B138" s="65" t="s">
        <v>6</v>
      </c>
      <c r="C138" s="310"/>
      <c r="D138" s="67" t="s">
        <v>1128</v>
      </c>
      <c r="E138" s="67" t="str">
        <f t="shared" si="3"/>
        <v xml:space="preserve">Chapas metálicas                                                       </v>
      </c>
    </row>
    <row r="139" spans="1:5" x14ac:dyDescent="0.2">
      <c r="A139" s="67" t="s">
        <v>1224</v>
      </c>
      <c r="B139" s="65" t="s">
        <v>4</v>
      </c>
      <c r="C139" s="310"/>
      <c r="D139" s="67" t="s">
        <v>943</v>
      </c>
      <c r="E139" s="67" t="str">
        <f t="shared" si="3"/>
        <v>Canto rodado clasificado</v>
      </c>
    </row>
    <row r="140" spans="1:5" x14ac:dyDescent="0.2">
      <c r="A140" s="67" t="s">
        <v>1225</v>
      </c>
      <c r="B140" s="65" t="s">
        <v>4</v>
      </c>
      <c r="C140" s="310"/>
      <c r="D140" s="67" t="s">
        <v>1219</v>
      </c>
      <c r="E140" s="67" t="str">
        <f t="shared" si="3"/>
        <v>Cerco de obra</v>
      </c>
    </row>
    <row r="141" spans="1:5" x14ac:dyDescent="0.2">
      <c r="A141" s="67" t="s">
        <v>1226</v>
      </c>
      <c r="B141" s="65" t="s">
        <v>1186</v>
      </c>
      <c r="C141" s="310"/>
      <c r="D141" s="67" t="s">
        <v>1227</v>
      </c>
      <c r="E141" s="67" t="str">
        <f t="shared" si="3"/>
        <v xml:space="preserve">Papeles                                                              </v>
      </c>
    </row>
    <row r="142" spans="1:5" x14ac:dyDescent="0.2">
      <c r="A142" s="67" t="s">
        <v>1228</v>
      </c>
      <c r="B142" s="65" t="s">
        <v>4</v>
      </c>
      <c r="C142" s="310"/>
      <c r="D142" s="67" t="s">
        <v>1128</v>
      </c>
      <c r="E142" s="67" t="str">
        <f t="shared" si="3"/>
        <v xml:space="preserve">Chapas metálicas                                                       </v>
      </c>
    </row>
    <row r="143" spans="1:5" x14ac:dyDescent="0.2">
      <c r="A143" s="67" t="s">
        <v>1229</v>
      </c>
      <c r="B143" s="65" t="s">
        <v>1100</v>
      </c>
      <c r="C143" s="310"/>
      <c r="D143" s="67" t="s">
        <v>1230</v>
      </c>
      <c r="E143" s="67" t="str">
        <f t="shared" si="3"/>
        <v>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v>
      </c>
    </row>
    <row r="144" spans="1:5" x14ac:dyDescent="0.2">
      <c r="A144" s="67" t="s">
        <v>1231</v>
      </c>
      <c r="B144" s="65" t="s">
        <v>4</v>
      </c>
      <c r="C144" s="310"/>
      <c r="D144" s="67" t="s">
        <v>1232</v>
      </c>
      <c r="E144" s="67" t="str">
        <f t="shared" si="3"/>
        <v>Cocina a gas</v>
      </c>
    </row>
    <row r="145" spans="1:5" x14ac:dyDescent="0.2">
      <c r="A145" s="67" t="s">
        <v>1233</v>
      </c>
      <c r="B145" s="65" t="s">
        <v>1234</v>
      </c>
      <c r="C145" s="310"/>
      <c r="D145" s="67" t="s">
        <v>1105</v>
      </c>
      <c r="E145" s="67" t="str">
        <f t="shared" si="3"/>
        <v>Anafe a gas</v>
      </c>
    </row>
    <row r="146" spans="1:5" x14ac:dyDescent="0.2">
      <c r="A146" s="67" t="s">
        <v>1235</v>
      </c>
      <c r="B146" s="65" t="s">
        <v>4</v>
      </c>
      <c r="C146" s="310"/>
      <c r="D146" s="67" t="s">
        <v>1122</v>
      </c>
      <c r="E146" s="67" t="str">
        <f t="shared" si="3"/>
        <v xml:space="preserve">Transformadores                                                        </v>
      </c>
    </row>
    <row r="147" spans="1:5" x14ac:dyDescent="0.2">
      <c r="A147" s="67" t="s">
        <v>1236</v>
      </c>
      <c r="B147" s="65" t="s">
        <v>4</v>
      </c>
      <c r="C147" s="310"/>
      <c r="D147" s="67" t="s">
        <v>1122</v>
      </c>
      <c r="E147" s="67" t="str">
        <f t="shared" si="3"/>
        <v xml:space="preserve">Transformadores                                                        </v>
      </c>
    </row>
    <row r="148" spans="1:5" x14ac:dyDescent="0.2">
      <c r="A148" s="67" t="s">
        <v>1237</v>
      </c>
      <c r="B148" s="65" t="s">
        <v>538</v>
      </c>
      <c r="C148" s="310"/>
      <c r="D148" s="67" t="s">
        <v>1101</v>
      </c>
      <c r="E148" s="67" t="str">
        <f t="shared" si="3"/>
        <v xml:space="preserve">Alambres de acero                                                      </v>
      </c>
    </row>
    <row r="149" spans="1:5" x14ac:dyDescent="0.2">
      <c r="A149" s="67" t="s">
        <v>110</v>
      </c>
      <c r="B149" s="65" t="s">
        <v>4</v>
      </c>
      <c r="C149" s="310"/>
      <c r="D149" s="67" t="s">
        <v>1238</v>
      </c>
      <c r="E149" s="67" t="str">
        <f t="shared" si="3"/>
        <v>Conductor revestido para puesta a tierra</v>
      </c>
    </row>
    <row r="150" spans="1:5" x14ac:dyDescent="0.2">
      <c r="A150" s="67" t="s">
        <v>1239</v>
      </c>
      <c r="B150" s="65" t="s">
        <v>4</v>
      </c>
      <c r="C150" s="310"/>
      <c r="D150" s="67" t="s">
        <v>1128</v>
      </c>
      <c r="E150" s="67" t="str">
        <f t="shared" si="3"/>
        <v xml:space="preserve">Chapas metálicas                                                       </v>
      </c>
    </row>
    <row r="151" spans="1:5" x14ac:dyDescent="0.2">
      <c r="A151" s="67" t="s">
        <v>1240</v>
      </c>
      <c r="B151" s="65" t="s">
        <v>4</v>
      </c>
      <c r="C151" s="310"/>
      <c r="D151" s="67" t="s">
        <v>1122</v>
      </c>
      <c r="E151" s="67" t="str">
        <f t="shared" si="3"/>
        <v xml:space="preserve">Transformadores                                                        </v>
      </c>
    </row>
    <row r="152" spans="1:5" x14ac:dyDescent="0.2">
      <c r="A152" s="67" t="s">
        <v>1241</v>
      </c>
      <c r="B152" s="65" t="s">
        <v>4</v>
      </c>
      <c r="C152" s="310"/>
      <c r="D152" s="67" t="s">
        <v>1242</v>
      </c>
      <c r="E152" s="67" t="str">
        <f t="shared" si="3"/>
        <v>Conector de chapa cincada</v>
      </c>
    </row>
    <row r="153" spans="1:5" x14ac:dyDescent="0.2">
      <c r="A153" s="67" t="s">
        <v>271</v>
      </c>
      <c r="B153" s="65" t="s">
        <v>868</v>
      </c>
      <c r="C153" s="310"/>
      <c r="D153" s="67" t="s">
        <v>1243</v>
      </c>
      <c r="E153" s="67" t="str">
        <f t="shared" si="3"/>
        <v>Conexión de agua</v>
      </c>
    </row>
    <row r="154" spans="1:5" x14ac:dyDescent="0.2">
      <c r="A154" s="67" t="s">
        <v>1244</v>
      </c>
      <c r="B154" s="65" t="s">
        <v>4</v>
      </c>
      <c r="C154" s="310"/>
      <c r="D154" s="67" t="s">
        <v>1245</v>
      </c>
      <c r="E154" s="67" t="str">
        <f t="shared" si="3"/>
        <v>Alquiler de volquete</v>
      </c>
    </row>
    <row r="155" spans="1:5" x14ac:dyDescent="0.2">
      <c r="A155" s="67" t="s">
        <v>1246</v>
      </c>
      <c r="B155" s="65" t="s">
        <v>1107</v>
      </c>
      <c r="C155" s="310"/>
      <c r="D155" s="67" t="s">
        <v>1128</v>
      </c>
      <c r="E155" s="67" t="str">
        <f t="shared" ref="E155:E219" si="4">IFERROR(VLOOKUP(D155,Tabla_Indices,5,FALSE),"")</f>
        <v xml:space="preserve">Chapas metálicas                                                       </v>
      </c>
    </row>
    <row r="156" spans="1:5" x14ac:dyDescent="0.2">
      <c r="A156" s="67" t="s">
        <v>1247</v>
      </c>
      <c r="B156" s="65" t="s">
        <v>1107</v>
      </c>
      <c r="C156" s="310"/>
      <c r="D156" s="67" t="s">
        <v>1128</v>
      </c>
      <c r="E156" s="67" t="str">
        <f t="shared" si="4"/>
        <v xml:space="preserve">Chapas metálicas                                                       </v>
      </c>
    </row>
    <row r="157" spans="1:5" x14ac:dyDescent="0.2">
      <c r="A157" s="67" t="s">
        <v>1248</v>
      </c>
      <c r="B157" s="65" t="s">
        <v>4</v>
      </c>
      <c r="C157" s="310"/>
      <c r="D157" s="67" t="s">
        <v>1111</v>
      </c>
      <c r="E157" s="67" t="str">
        <f t="shared" si="4"/>
        <v xml:space="preserve">Hormigón                                                               </v>
      </c>
    </row>
    <row r="158" spans="1:5" x14ac:dyDescent="0.2">
      <c r="A158" s="67" t="s">
        <v>1249</v>
      </c>
      <c r="B158" s="65" t="s">
        <v>868</v>
      </c>
      <c r="C158" s="310"/>
      <c r="D158" s="67" t="s">
        <v>1122</v>
      </c>
      <c r="E158" s="67" t="str">
        <f t="shared" si="4"/>
        <v xml:space="preserve">Transformadores                                                        </v>
      </c>
    </row>
    <row r="159" spans="1:5" x14ac:dyDescent="0.2">
      <c r="A159" s="67" t="s">
        <v>1070</v>
      </c>
      <c r="B159" s="65" t="s">
        <v>1107</v>
      </c>
      <c r="C159" s="310"/>
      <c r="D159" s="67" t="s">
        <v>1250</v>
      </c>
      <c r="E159" s="67" t="str">
        <f t="shared" si="4"/>
        <v>Rociador de techo tipo Spray</v>
      </c>
    </row>
    <row r="160" spans="1:5" x14ac:dyDescent="0.2">
      <c r="A160" s="67" t="s">
        <v>1251</v>
      </c>
      <c r="B160" s="65" t="s">
        <v>1252</v>
      </c>
      <c r="C160" s="310"/>
      <c r="D160" s="67" t="s">
        <v>1253</v>
      </c>
      <c r="E160" s="67" t="str">
        <f t="shared" si="4"/>
        <v xml:space="preserve">Naftas                                                                 </v>
      </c>
    </row>
    <row r="161" spans="1:5" x14ac:dyDescent="0.2">
      <c r="A161" s="67" t="s">
        <v>1254</v>
      </c>
      <c r="B161" s="65" t="s">
        <v>6</v>
      </c>
      <c r="C161" s="310"/>
      <c r="D161" s="67" t="s">
        <v>1085</v>
      </c>
      <c r="E161" s="67" t="str">
        <f t="shared" si="4"/>
        <v xml:space="preserve">Herramientas de mano                                                   </v>
      </c>
    </row>
    <row r="162" spans="1:5" x14ac:dyDescent="0.2">
      <c r="A162" s="67" t="s">
        <v>1255</v>
      </c>
      <c r="B162" s="65" t="s">
        <v>1107</v>
      </c>
      <c r="C162" s="310"/>
      <c r="D162" s="67" t="s">
        <v>1146</v>
      </c>
      <c r="E162" s="67" t="str">
        <f t="shared" si="4"/>
        <v>Instalación eléctrica</v>
      </c>
    </row>
    <row r="163" spans="1:5" x14ac:dyDescent="0.2">
      <c r="A163" s="67" t="s">
        <v>1256</v>
      </c>
      <c r="B163" s="65" t="s">
        <v>4</v>
      </c>
      <c r="C163" s="310"/>
      <c r="D163" s="67" t="s">
        <v>1257</v>
      </c>
      <c r="E163" s="67" t="str">
        <f t="shared" si="4"/>
        <v xml:space="preserve">Papel obra                                                             </v>
      </c>
    </row>
    <row r="164" spans="1:5" x14ac:dyDescent="0.2">
      <c r="A164" s="67" t="s">
        <v>1256</v>
      </c>
      <c r="B164" s="65" t="s">
        <v>4</v>
      </c>
      <c r="C164" s="310"/>
      <c r="D164" s="67" t="s">
        <v>1257</v>
      </c>
      <c r="E164" s="67" t="str">
        <f t="shared" si="4"/>
        <v xml:space="preserve">Papel obra                                                             </v>
      </c>
    </row>
    <row r="165" spans="1:5" x14ac:dyDescent="0.2">
      <c r="A165" s="67" t="s">
        <v>1258</v>
      </c>
      <c r="B165" s="65" t="s">
        <v>4</v>
      </c>
      <c r="C165" s="310"/>
      <c r="D165" s="67" t="s">
        <v>1259</v>
      </c>
      <c r="E165" s="67" t="str">
        <f t="shared" si="4"/>
        <v xml:space="preserve">Electrobombas                                                          </v>
      </c>
    </row>
    <row r="166" spans="1:5" x14ac:dyDescent="0.2">
      <c r="A166" s="67" t="s">
        <v>1260</v>
      </c>
      <c r="B166" s="65" t="s">
        <v>4</v>
      </c>
      <c r="C166" s="310"/>
      <c r="D166" s="67" t="s">
        <v>1259</v>
      </c>
      <c r="E166" s="67" t="str">
        <f t="shared" si="4"/>
        <v xml:space="preserve">Electrobombas                                                          </v>
      </c>
    </row>
    <row r="167" spans="1:5" x14ac:dyDescent="0.2">
      <c r="A167" s="67" t="s">
        <v>1261</v>
      </c>
      <c r="B167" s="65" t="s">
        <v>1100</v>
      </c>
      <c r="C167" s="310"/>
      <c r="D167" s="67" t="s">
        <v>1262</v>
      </c>
      <c r="E167" s="67" t="str">
        <f t="shared" si="4"/>
        <v xml:space="preserve">Abrasivos                                                              </v>
      </c>
    </row>
    <row r="168" spans="1:5" x14ac:dyDescent="0.2">
      <c r="A168" s="67" t="s">
        <v>1263</v>
      </c>
      <c r="B168" s="65" t="s">
        <v>4</v>
      </c>
      <c r="C168" s="310"/>
      <c r="D168" s="67" t="s">
        <v>1128</v>
      </c>
      <c r="E168" s="67" t="str">
        <f t="shared" si="4"/>
        <v xml:space="preserve">Chapas metálicas                                                       </v>
      </c>
    </row>
    <row r="169" spans="1:5" x14ac:dyDescent="0.2">
      <c r="A169" s="67" t="s">
        <v>1264</v>
      </c>
      <c r="B169" s="65" t="s">
        <v>1100</v>
      </c>
      <c r="C169" s="310"/>
      <c r="D169" s="67" t="s">
        <v>1265</v>
      </c>
      <c r="E169" s="67" t="str">
        <f t="shared" si="4"/>
        <v xml:space="preserve">Enduído para paredes                                                   </v>
      </c>
    </row>
    <row r="170" spans="1:5" x14ac:dyDescent="0.2">
      <c r="A170" s="67" t="s">
        <v>1266</v>
      </c>
      <c r="B170" s="65"/>
      <c r="C170" s="310"/>
      <c r="D170" s="67" t="s">
        <v>1098</v>
      </c>
      <c r="E170" s="67" t="str">
        <f t="shared" si="4"/>
        <v>Adhesivo para pisos y revestimientos cerámicos</v>
      </c>
    </row>
    <row r="171" spans="1:5" x14ac:dyDescent="0.2">
      <c r="A171" s="67" t="s">
        <v>1267</v>
      </c>
      <c r="B171" s="65" t="s">
        <v>4</v>
      </c>
      <c r="C171" s="310"/>
      <c r="D171" s="67" t="s">
        <v>1116</v>
      </c>
      <c r="E171" s="67" t="str">
        <f t="shared" si="4"/>
        <v xml:space="preserve">Maderas terciadas fenólicas                                            </v>
      </c>
    </row>
    <row r="172" spans="1:5" x14ac:dyDescent="0.2">
      <c r="A172" s="67" t="s">
        <v>1268</v>
      </c>
      <c r="B172" s="65" t="s">
        <v>1107</v>
      </c>
      <c r="C172" s="310"/>
      <c r="D172" s="67" t="s">
        <v>1269</v>
      </c>
      <c r="E172" s="67"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3" spans="1:5" x14ac:dyDescent="0.2">
      <c r="A173" s="67" t="s">
        <v>1270</v>
      </c>
      <c r="B173" s="65" t="s">
        <v>1107</v>
      </c>
      <c r="C173" s="310"/>
      <c r="D173" s="67" t="s">
        <v>1269</v>
      </c>
      <c r="E173" s="67"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4" spans="1:5" x14ac:dyDescent="0.2">
      <c r="A174" s="67" t="s">
        <v>1271</v>
      </c>
      <c r="B174" s="65" t="s">
        <v>1107</v>
      </c>
      <c r="C174" s="310"/>
      <c r="D174" s="67" t="s">
        <v>1269</v>
      </c>
      <c r="E174" s="67"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5" spans="1:5" x14ac:dyDescent="0.2">
      <c r="A175" s="67" t="s">
        <v>1272</v>
      </c>
      <c r="B175" s="65" t="s">
        <v>1077</v>
      </c>
      <c r="C175" s="310"/>
      <c r="D175" s="67" t="s">
        <v>1259</v>
      </c>
      <c r="E175" s="67" t="str">
        <f t="shared" si="4"/>
        <v xml:space="preserve">Electrobombas                                                          </v>
      </c>
    </row>
    <row r="176" spans="1:5" x14ac:dyDescent="0.2">
      <c r="A176" s="67" t="s">
        <v>1273</v>
      </c>
      <c r="B176" s="65" t="s">
        <v>4</v>
      </c>
      <c r="C176" s="310"/>
      <c r="D176" s="67" t="s">
        <v>1274</v>
      </c>
      <c r="E176" s="67" t="str">
        <f t="shared" si="4"/>
        <v>Motores eléctricos y equipos de aire acondicionado</v>
      </c>
    </row>
    <row r="177" spans="1:5" x14ac:dyDescent="0.2">
      <c r="A177" s="67" t="s">
        <v>1275</v>
      </c>
      <c r="B177" s="65" t="s">
        <v>1276</v>
      </c>
      <c r="C177" s="310"/>
      <c r="D177" s="67" t="s">
        <v>1259</v>
      </c>
      <c r="E177" s="67" t="str">
        <f t="shared" si="4"/>
        <v xml:space="preserve">Electrobombas                                                          </v>
      </c>
    </row>
    <row r="178" spans="1:5" x14ac:dyDescent="0.2">
      <c r="A178" s="67" t="s">
        <v>1277</v>
      </c>
      <c r="B178" s="65" t="s">
        <v>1276</v>
      </c>
      <c r="C178" s="310"/>
      <c r="D178" s="67" t="s">
        <v>1259</v>
      </c>
      <c r="E178" s="67" t="str">
        <f t="shared" si="4"/>
        <v xml:space="preserve">Electrobombas                                                          </v>
      </c>
    </row>
    <row r="179" spans="1:5" x14ac:dyDescent="0.2">
      <c r="A179" s="67" t="s">
        <v>1278</v>
      </c>
      <c r="B179" s="65" t="s">
        <v>1276</v>
      </c>
      <c r="C179" s="310"/>
      <c r="D179" s="67" t="s">
        <v>1259</v>
      </c>
      <c r="E179" s="67" t="str">
        <f t="shared" si="4"/>
        <v xml:space="preserve">Electrobombas                                                          </v>
      </c>
    </row>
    <row r="180" spans="1:5" x14ac:dyDescent="0.2">
      <c r="A180" s="67" t="s">
        <v>1279</v>
      </c>
      <c r="B180" s="65" t="s">
        <v>6</v>
      </c>
      <c r="C180" s="310"/>
      <c r="D180" s="67" t="s">
        <v>1134</v>
      </c>
      <c r="E180" s="67" t="str">
        <f t="shared" si="4"/>
        <v>Hormigón elaborado</v>
      </c>
    </row>
    <row r="181" spans="1:5" x14ac:dyDescent="0.2">
      <c r="A181" s="67" t="s">
        <v>1280</v>
      </c>
      <c r="B181" s="65" t="s">
        <v>1107</v>
      </c>
      <c r="C181" s="310"/>
      <c r="D181" s="67" t="s">
        <v>1116</v>
      </c>
      <c r="E181" s="67" t="str">
        <f t="shared" si="4"/>
        <v xml:space="preserve">Maderas terciadas fenólicas                                            </v>
      </c>
    </row>
    <row r="182" spans="1:5" x14ac:dyDescent="0.2">
      <c r="A182" s="67" t="s">
        <v>1281</v>
      </c>
      <c r="B182" s="65" t="s">
        <v>1282</v>
      </c>
      <c r="C182" s="310"/>
      <c r="D182" s="67" t="s">
        <v>1283</v>
      </c>
      <c r="E182" s="67" t="str">
        <f t="shared" si="4"/>
        <v xml:space="preserve">Esmaltes sintéticos                                                    </v>
      </c>
    </row>
    <row r="183" spans="1:5" x14ac:dyDescent="0.2">
      <c r="A183" s="67" t="s">
        <v>1284</v>
      </c>
      <c r="B183" s="65" t="s">
        <v>1252</v>
      </c>
      <c r="C183" s="310"/>
      <c r="D183" s="67" t="s">
        <v>1283</v>
      </c>
      <c r="E183" s="67" t="str">
        <f t="shared" si="4"/>
        <v xml:space="preserve">Esmaltes sintéticos                                                    </v>
      </c>
    </row>
    <row r="184" spans="1:5" x14ac:dyDescent="0.2">
      <c r="A184" s="67" t="s">
        <v>1285</v>
      </c>
      <c r="B184" s="65" t="s">
        <v>1282</v>
      </c>
      <c r="C184" s="310"/>
      <c r="D184" s="67" t="s">
        <v>1283</v>
      </c>
      <c r="E184" s="67" t="str">
        <f t="shared" si="4"/>
        <v xml:space="preserve">Esmaltes sintéticos                                                    </v>
      </c>
    </row>
    <row r="185" spans="1:5" x14ac:dyDescent="0.2">
      <c r="A185" s="67" t="s">
        <v>1286</v>
      </c>
      <c r="B185" s="65" t="s">
        <v>1252</v>
      </c>
      <c r="C185" s="310"/>
      <c r="D185" s="67" t="s">
        <v>1283</v>
      </c>
      <c r="E185" s="67" t="str">
        <f t="shared" si="4"/>
        <v xml:space="preserve">Esmaltes sintéticos                                                    </v>
      </c>
    </row>
    <row r="186" spans="1:5" x14ac:dyDescent="0.2">
      <c r="A186" s="67" t="s">
        <v>1287</v>
      </c>
      <c r="B186" s="65" t="s">
        <v>4</v>
      </c>
      <c r="C186" s="310"/>
      <c r="D186" s="67" t="s">
        <v>1288</v>
      </c>
      <c r="E186" s="67" t="str">
        <f t="shared" si="4"/>
        <v xml:space="preserve">Maderas aserradas                                                    </v>
      </c>
    </row>
    <row r="187" spans="1:5" x14ac:dyDescent="0.2">
      <c r="A187" s="67" t="s">
        <v>1289</v>
      </c>
      <c r="B187" s="65" t="s">
        <v>6</v>
      </c>
      <c r="C187" s="310"/>
      <c r="D187" s="67" t="s">
        <v>1290</v>
      </c>
      <c r="E187" s="67" t="str">
        <f t="shared" si="4"/>
        <v>Vidrios para construcción y automotores (incluye: Vidrio plano, Vidrios templados, Vidrios térmicos y Vidrios laminados)</v>
      </c>
    </row>
    <row r="188" spans="1:5" x14ac:dyDescent="0.2">
      <c r="A188" s="67" t="s">
        <v>1291</v>
      </c>
      <c r="B188" s="65" t="s">
        <v>1077</v>
      </c>
      <c r="C188" s="310"/>
      <c r="D188" s="67" t="s">
        <v>1292</v>
      </c>
      <c r="E188" s="67" t="str">
        <f t="shared" si="4"/>
        <v xml:space="preserve">Accesorio para máquinas herramientas                                   </v>
      </c>
    </row>
    <row r="189" spans="1:5" x14ac:dyDescent="0.2">
      <c r="A189" s="67" t="s">
        <v>1293</v>
      </c>
      <c r="B189" s="65" t="s">
        <v>6</v>
      </c>
      <c r="C189" s="310"/>
      <c r="D189" s="67" t="s">
        <v>1128</v>
      </c>
      <c r="E189" s="67" t="str">
        <f t="shared" si="4"/>
        <v xml:space="preserve">Chapas metálicas                                                       </v>
      </c>
    </row>
    <row r="190" spans="1:5" x14ac:dyDescent="0.2">
      <c r="A190" s="67" t="s">
        <v>1294</v>
      </c>
      <c r="B190" s="65" t="s">
        <v>6</v>
      </c>
      <c r="C190" s="310"/>
      <c r="D190" s="67" t="s">
        <v>1295</v>
      </c>
      <c r="E190" s="67" t="str">
        <f t="shared" si="4"/>
        <v>Perfil normal doble T</v>
      </c>
    </row>
    <row r="191" spans="1:5" x14ac:dyDescent="0.2">
      <c r="A191" s="67" t="s">
        <v>1296</v>
      </c>
      <c r="B191" s="65" t="s">
        <v>4</v>
      </c>
      <c r="C191" s="310"/>
      <c r="D191" s="67" t="s">
        <v>1195</v>
      </c>
      <c r="E191" s="67" t="str">
        <f t="shared" si="4"/>
        <v xml:space="preserve">Lingotes de aluminio y sus aleaciones                       </v>
      </c>
    </row>
    <row r="192" spans="1:5" x14ac:dyDescent="0.2">
      <c r="A192" s="67" t="s">
        <v>1297</v>
      </c>
      <c r="B192" s="65" t="s">
        <v>1107</v>
      </c>
      <c r="C192" s="310"/>
      <c r="D192" s="67" t="s">
        <v>1298</v>
      </c>
      <c r="E192" s="67" t="str">
        <f t="shared" si="4"/>
        <v xml:space="preserve">Interruptores eléctricos                                               </v>
      </c>
    </row>
    <row r="193" spans="1:5" x14ac:dyDescent="0.2">
      <c r="A193" s="67" t="s">
        <v>1299</v>
      </c>
      <c r="B193" s="65" t="s">
        <v>868</v>
      </c>
      <c r="C193" s="310"/>
      <c r="D193" s="67" t="s">
        <v>1300</v>
      </c>
      <c r="E193" s="67" t="str">
        <f t="shared" si="4"/>
        <v xml:space="preserve">Bulones                                                                </v>
      </c>
    </row>
    <row r="194" spans="1:5" x14ac:dyDescent="0.2">
      <c r="A194" s="67" t="s">
        <v>1301</v>
      </c>
      <c r="B194" s="65" t="s">
        <v>1282</v>
      </c>
      <c r="C194" s="310"/>
      <c r="D194" s="67" t="s">
        <v>1302</v>
      </c>
      <c r="E194" s="67" t="str">
        <f t="shared" si="4"/>
        <v>Fijador  al agua</v>
      </c>
    </row>
    <row r="195" spans="1:5" x14ac:dyDescent="0.2">
      <c r="A195" s="67" t="s">
        <v>1303</v>
      </c>
      <c r="B195" s="65" t="s">
        <v>4</v>
      </c>
      <c r="C195" s="310"/>
      <c r="D195" s="67" t="s">
        <v>1304</v>
      </c>
      <c r="E195" s="67" t="str">
        <f t="shared" si="4"/>
        <v>Válvula a flotante</v>
      </c>
    </row>
    <row r="196" spans="1:5" x14ac:dyDescent="0.2">
      <c r="A196" s="314" t="s">
        <v>1305</v>
      </c>
      <c r="B196" s="65" t="s">
        <v>1107</v>
      </c>
      <c r="C196" s="315"/>
      <c r="D196" s="67" t="s">
        <v>1166</v>
      </c>
      <c r="E196" s="67" t="str">
        <f t="shared" si="4"/>
        <v xml:space="preserve">Caños y tubos de PVC                                                   </v>
      </c>
    </row>
    <row r="197" spans="1:5" x14ac:dyDescent="0.2">
      <c r="A197" s="67" t="s">
        <v>1306</v>
      </c>
      <c r="B197" s="65" t="s">
        <v>1234</v>
      </c>
      <c r="C197" s="310"/>
      <c r="D197" s="67" t="s">
        <v>1096</v>
      </c>
      <c r="E197" s="67" t="str">
        <f t="shared" si="4"/>
        <v xml:space="preserve">Motores eléctricos                                                     </v>
      </c>
    </row>
    <row r="198" spans="1:5" x14ac:dyDescent="0.2">
      <c r="A198" s="67" t="s">
        <v>1307</v>
      </c>
      <c r="B198" s="65" t="s">
        <v>4</v>
      </c>
      <c r="C198" s="310"/>
      <c r="D198" s="67" t="s">
        <v>1128</v>
      </c>
      <c r="E198" s="67" t="str">
        <f t="shared" si="4"/>
        <v xml:space="preserve">Chapas metálicas                                                       </v>
      </c>
    </row>
    <row r="199" spans="1:5" x14ac:dyDescent="0.2">
      <c r="A199" s="67" t="s">
        <v>1308</v>
      </c>
      <c r="B199" s="65" t="s">
        <v>4</v>
      </c>
      <c r="C199" s="310"/>
      <c r="D199" s="67" t="s">
        <v>1128</v>
      </c>
      <c r="E199" s="67" t="str">
        <f t="shared" si="4"/>
        <v xml:space="preserve">Chapas metálicas                                                       </v>
      </c>
    </row>
    <row r="200" spans="1:5" x14ac:dyDescent="0.2">
      <c r="A200" s="67" t="s">
        <v>1309</v>
      </c>
      <c r="B200" s="65" t="s">
        <v>1107</v>
      </c>
      <c r="C200" s="310"/>
      <c r="D200" s="67" t="s">
        <v>1128</v>
      </c>
      <c r="E200" s="67" t="str">
        <f t="shared" si="4"/>
        <v xml:space="preserve">Chapas metálicas                                                       </v>
      </c>
    </row>
    <row r="201" spans="1:5" x14ac:dyDescent="0.2">
      <c r="A201" s="67" t="s">
        <v>1310</v>
      </c>
      <c r="B201" s="65" t="s">
        <v>4</v>
      </c>
      <c r="C201" s="310"/>
      <c r="D201" s="67" t="s">
        <v>1064</v>
      </c>
      <c r="E201" s="67" t="str">
        <f t="shared" si="4"/>
        <v>Cemento portland normal, en bolsa</v>
      </c>
    </row>
    <row r="202" spans="1:5" x14ac:dyDescent="0.2">
      <c r="A202" s="67" t="s">
        <v>1311</v>
      </c>
      <c r="B202" s="65" t="s">
        <v>5</v>
      </c>
      <c r="C202" s="310"/>
      <c r="D202" s="67" t="s">
        <v>943</v>
      </c>
      <c r="E202" s="67" t="str">
        <f t="shared" si="4"/>
        <v>Canto rodado clasificado</v>
      </c>
    </row>
    <row r="203" spans="1:5" x14ac:dyDescent="0.2">
      <c r="A203" s="67" t="s">
        <v>1312</v>
      </c>
      <c r="B203" s="65" t="s">
        <v>1107</v>
      </c>
      <c r="C203" s="310"/>
      <c r="D203" s="67" t="s">
        <v>1166</v>
      </c>
      <c r="E203" s="67" t="str">
        <f t="shared" si="4"/>
        <v xml:space="preserve">Caños y tubos de PVC                                                   </v>
      </c>
    </row>
    <row r="204" spans="1:5" x14ac:dyDescent="0.2">
      <c r="A204" s="67" t="s">
        <v>1313</v>
      </c>
      <c r="B204" s="65" t="s">
        <v>4</v>
      </c>
      <c r="C204" s="310"/>
      <c r="D204" s="67" t="s">
        <v>1139</v>
      </c>
      <c r="E204" s="67" t="str">
        <f t="shared" si="4"/>
        <v>Llave esclusa de bronce</v>
      </c>
    </row>
    <row r="205" spans="1:5" x14ac:dyDescent="0.2">
      <c r="A205" s="67" t="s">
        <v>1314</v>
      </c>
      <c r="B205" s="65" t="s">
        <v>4</v>
      </c>
      <c r="C205" s="310"/>
      <c r="D205" s="67" t="s">
        <v>1315</v>
      </c>
      <c r="E205" s="67" t="str">
        <f t="shared" si="4"/>
        <v xml:space="preserve">Grupos electrógenos                                                    </v>
      </c>
    </row>
    <row r="206" spans="1:5" x14ac:dyDescent="0.2">
      <c r="A206" s="67" t="s">
        <v>1316</v>
      </c>
      <c r="B206" s="65" t="s">
        <v>4</v>
      </c>
      <c r="C206" s="310"/>
      <c r="D206" s="67" t="s">
        <v>1315</v>
      </c>
      <c r="E206" s="67" t="str">
        <f t="shared" si="4"/>
        <v xml:space="preserve">Grupos electrógenos                                                    </v>
      </c>
    </row>
    <row r="207" spans="1:5" x14ac:dyDescent="0.2">
      <c r="A207" s="67" t="s">
        <v>1317</v>
      </c>
      <c r="B207" s="65" t="s">
        <v>4</v>
      </c>
      <c r="C207" s="310"/>
      <c r="D207" s="67" t="s">
        <v>1318</v>
      </c>
      <c r="E207" s="67" t="str">
        <f t="shared" si="4"/>
        <v>Pintura al látex para exteriores</v>
      </c>
    </row>
    <row r="208" spans="1:5" x14ac:dyDescent="0.2">
      <c r="A208" s="67" t="s">
        <v>1068</v>
      </c>
      <c r="B208" s="325" t="s">
        <v>4</v>
      </c>
      <c r="C208" s="326"/>
      <c r="D208" s="327"/>
      <c r="E208" s="327"/>
    </row>
    <row r="209" spans="1:5" x14ac:dyDescent="0.2">
      <c r="A209" s="67" t="s">
        <v>1319</v>
      </c>
      <c r="B209" s="65" t="s">
        <v>1320</v>
      </c>
      <c r="C209" s="310"/>
      <c r="D209" s="67" t="s">
        <v>1321</v>
      </c>
      <c r="E209" s="67" t="str">
        <f t="shared" si="4"/>
        <v xml:space="preserve">Hidrófugos                                                             </v>
      </c>
    </row>
    <row r="210" spans="1:5" x14ac:dyDescent="0.2">
      <c r="A210" s="67" t="s">
        <v>1322</v>
      </c>
      <c r="B210" s="65" t="s">
        <v>1186</v>
      </c>
      <c r="C210" s="310"/>
      <c r="D210" s="67" t="s">
        <v>1137</v>
      </c>
      <c r="E210" s="67" t="str">
        <f t="shared" si="4"/>
        <v xml:space="preserve">Hierros redondos                                                       </v>
      </c>
    </row>
    <row r="211" spans="1:5" x14ac:dyDescent="0.2">
      <c r="A211" s="67" t="s">
        <v>1323</v>
      </c>
      <c r="B211" s="65" t="s">
        <v>1100</v>
      </c>
      <c r="C211" s="310"/>
      <c r="D211" s="67" t="s">
        <v>1137</v>
      </c>
      <c r="E211" s="67" t="str">
        <f t="shared" si="4"/>
        <v xml:space="preserve">Hierros redondos                                                       </v>
      </c>
    </row>
    <row r="212" spans="1:5" x14ac:dyDescent="0.2">
      <c r="A212" s="67" t="s">
        <v>630</v>
      </c>
      <c r="B212" s="65" t="s">
        <v>5</v>
      </c>
      <c r="C212" s="310"/>
      <c r="D212" s="67" t="s">
        <v>1134</v>
      </c>
      <c r="E212" s="67" t="str">
        <f t="shared" si="4"/>
        <v>Hormigón elaborado</v>
      </c>
    </row>
    <row r="213" spans="1:5" x14ac:dyDescent="0.2">
      <c r="A213" s="67" t="s">
        <v>1324</v>
      </c>
      <c r="B213" s="65" t="s">
        <v>5</v>
      </c>
      <c r="C213" s="310"/>
      <c r="D213" s="67" t="s">
        <v>1111</v>
      </c>
      <c r="E213" s="67" t="str">
        <f t="shared" si="4"/>
        <v xml:space="preserve">Hormigón                                                               </v>
      </c>
    </row>
    <row r="214" spans="1:5" x14ac:dyDescent="0.2">
      <c r="A214" s="67" t="s">
        <v>1325</v>
      </c>
      <c r="B214" s="65" t="s">
        <v>5</v>
      </c>
      <c r="C214" s="310"/>
      <c r="D214" s="67" t="s">
        <v>1111</v>
      </c>
      <c r="E214" s="67" t="str">
        <f t="shared" si="4"/>
        <v xml:space="preserve">Hormigón                                                               </v>
      </c>
    </row>
    <row r="215" spans="1:5" x14ac:dyDescent="0.2">
      <c r="A215" s="67" t="s">
        <v>1326</v>
      </c>
      <c r="B215" s="65" t="s">
        <v>5</v>
      </c>
      <c r="C215" s="310"/>
      <c r="D215" s="67" t="s">
        <v>1134</v>
      </c>
      <c r="E215" s="67" t="str">
        <f t="shared" si="4"/>
        <v>Hormigón elaborado</v>
      </c>
    </row>
    <row r="216" spans="1:5" x14ac:dyDescent="0.2">
      <c r="A216" s="67" t="s">
        <v>1327</v>
      </c>
      <c r="B216" s="65" t="s">
        <v>5</v>
      </c>
      <c r="C216" s="310"/>
      <c r="D216" s="67" t="s">
        <v>1134</v>
      </c>
      <c r="E216" s="67" t="str">
        <f t="shared" si="4"/>
        <v>Hormigón elaborado</v>
      </c>
    </row>
    <row r="217" spans="1:5" x14ac:dyDescent="0.2">
      <c r="A217" s="67" t="s">
        <v>1328</v>
      </c>
      <c r="B217" s="65" t="s">
        <v>5</v>
      </c>
      <c r="C217" s="310"/>
      <c r="D217" s="67" t="s">
        <v>1134</v>
      </c>
      <c r="E217" s="67" t="str">
        <f t="shared" si="4"/>
        <v>Hormigón elaborado</v>
      </c>
    </row>
    <row r="218" spans="1:5" x14ac:dyDescent="0.2">
      <c r="A218" s="67" t="s">
        <v>1329</v>
      </c>
      <c r="B218" s="65" t="s">
        <v>5</v>
      </c>
      <c r="C218" s="310"/>
      <c r="D218" s="67" t="s">
        <v>1134</v>
      </c>
      <c r="E218" s="67" t="str">
        <f t="shared" si="4"/>
        <v>Hormigón elaborado</v>
      </c>
    </row>
    <row r="219" spans="1:5" x14ac:dyDescent="0.2">
      <c r="A219" s="67" t="s">
        <v>1330</v>
      </c>
      <c r="B219" s="65" t="s">
        <v>5</v>
      </c>
      <c r="C219" s="310"/>
      <c r="D219" s="67" t="s">
        <v>1134</v>
      </c>
      <c r="E219" s="67" t="str">
        <f t="shared" si="4"/>
        <v>Hormigón elaborado</v>
      </c>
    </row>
    <row r="220" spans="1:5" x14ac:dyDescent="0.2">
      <c r="A220" s="67" t="s">
        <v>1331</v>
      </c>
      <c r="B220" s="65" t="s">
        <v>5</v>
      </c>
      <c r="C220" s="310"/>
      <c r="D220" s="67" t="s">
        <v>1134</v>
      </c>
      <c r="E220" s="67" t="str">
        <f t="shared" ref="E220:E284" si="5">IFERROR(VLOOKUP(D220,Tabla_Indices,5,FALSE),"")</f>
        <v>Hormigón elaborado</v>
      </c>
    </row>
    <row r="221" spans="1:5" x14ac:dyDescent="0.2">
      <c r="A221" s="67" t="s">
        <v>1332</v>
      </c>
      <c r="B221" s="65" t="s">
        <v>1234</v>
      </c>
      <c r="C221" s="310"/>
      <c r="D221" s="67" t="s">
        <v>1105</v>
      </c>
      <c r="E221" s="67" t="str">
        <f t="shared" si="5"/>
        <v>Anafe a gas</v>
      </c>
    </row>
    <row r="222" spans="1:5" x14ac:dyDescent="0.2">
      <c r="A222" s="67" t="s">
        <v>1333</v>
      </c>
      <c r="B222" s="65" t="s">
        <v>4</v>
      </c>
      <c r="C222" s="310"/>
      <c r="D222" s="67" t="s">
        <v>1105</v>
      </c>
      <c r="E222" s="67" t="str">
        <f t="shared" si="5"/>
        <v>Anafe a gas</v>
      </c>
    </row>
    <row r="223" spans="1:5" x14ac:dyDescent="0.2">
      <c r="A223" s="67" t="s">
        <v>1334</v>
      </c>
      <c r="B223" s="65" t="s">
        <v>4</v>
      </c>
      <c r="C223" s="310"/>
      <c r="D223" s="67" t="s">
        <v>1335</v>
      </c>
      <c r="E223" s="67" t="str">
        <f t="shared" si="5"/>
        <v xml:space="preserve">Interruptor termomagnético </v>
      </c>
    </row>
    <row r="224" spans="1:5" x14ac:dyDescent="0.2">
      <c r="A224" s="67" t="s">
        <v>1336</v>
      </c>
      <c r="B224" s="65" t="s">
        <v>1107</v>
      </c>
      <c r="C224" s="310"/>
      <c r="D224" s="67" t="s">
        <v>1103</v>
      </c>
      <c r="E224" s="67" t="str">
        <f t="shared" si="5"/>
        <v>Iluminación de emergencia</v>
      </c>
    </row>
    <row r="225" spans="1:5" x14ac:dyDescent="0.2">
      <c r="A225" s="67" t="s">
        <v>1337</v>
      </c>
      <c r="B225" s="65" t="s">
        <v>1338</v>
      </c>
      <c r="C225" s="310"/>
      <c r="D225" s="67" t="s">
        <v>1339</v>
      </c>
      <c r="E225" s="67" t="str">
        <f t="shared" si="5"/>
        <v>Inodoro de calidad media</v>
      </c>
    </row>
    <row r="226" spans="1:5" x14ac:dyDescent="0.2">
      <c r="A226" s="67" t="s">
        <v>1340</v>
      </c>
      <c r="B226" s="65" t="s">
        <v>1338</v>
      </c>
      <c r="C226" s="310"/>
      <c r="D226" s="67" t="s">
        <v>1339</v>
      </c>
      <c r="E226" s="67" t="str">
        <f t="shared" si="5"/>
        <v>Inodoro de calidad media</v>
      </c>
    </row>
    <row r="227" spans="1:5" x14ac:dyDescent="0.2">
      <c r="A227" s="67" t="s">
        <v>1341</v>
      </c>
      <c r="B227" s="65" t="s">
        <v>1107</v>
      </c>
      <c r="C227" s="310"/>
      <c r="D227" s="67" t="s">
        <v>1132</v>
      </c>
      <c r="E227" s="67" t="str">
        <f t="shared" si="5"/>
        <v xml:space="preserve">Piletas y mesadas de acero inoxidable                                  </v>
      </c>
    </row>
    <row r="228" spans="1:5" x14ac:dyDescent="0.2">
      <c r="A228" s="67" t="s">
        <v>1342</v>
      </c>
      <c r="B228" s="65" t="s">
        <v>1160</v>
      </c>
      <c r="C228" s="310"/>
      <c r="D228" s="67" t="s">
        <v>1134</v>
      </c>
      <c r="E228" s="67" t="str">
        <f t="shared" si="5"/>
        <v>Hormigón elaborado</v>
      </c>
    </row>
    <row r="229" spans="1:5" x14ac:dyDescent="0.2">
      <c r="A229" s="67" t="s">
        <v>1343</v>
      </c>
      <c r="B229" s="65" t="s">
        <v>4</v>
      </c>
      <c r="C229" s="310"/>
      <c r="D229" s="67" t="s">
        <v>1344</v>
      </c>
      <c r="E229" s="67" t="str">
        <f t="shared" si="5"/>
        <v>Interruptor de un  punto</v>
      </c>
    </row>
    <row r="230" spans="1:5" x14ac:dyDescent="0.2">
      <c r="A230" s="67" t="s">
        <v>1345</v>
      </c>
      <c r="B230" s="65" t="s">
        <v>4</v>
      </c>
      <c r="C230" s="310"/>
      <c r="D230" s="67" t="s">
        <v>1335</v>
      </c>
      <c r="E230" s="67" t="str">
        <f t="shared" si="5"/>
        <v xml:space="preserve">Interruptor termomagnético </v>
      </c>
    </row>
    <row r="231" spans="1:5" x14ac:dyDescent="0.2">
      <c r="A231" s="67" t="s">
        <v>1346</v>
      </c>
      <c r="B231" s="65" t="s">
        <v>1234</v>
      </c>
      <c r="C231" s="310"/>
      <c r="D231" s="67" t="s">
        <v>1347</v>
      </c>
      <c r="E231" s="67" t="str">
        <f t="shared" si="5"/>
        <v>Jabalina</v>
      </c>
    </row>
    <row r="232" spans="1:5" x14ac:dyDescent="0.2">
      <c r="A232" s="67" t="s">
        <v>1348</v>
      </c>
      <c r="B232" s="65" t="s">
        <v>1107</v>
      </c>
      <c r="C232" s="310"/>
      <c r="D232" s="67" t="s">
        <v>1146</v>
      </c>
      <c r="E232" s="67" t="str">
        <f t="shared" si="5"/>
        <v>Instalación eléctrica</v>
      </c>
    </row>
    <row r="233" spans="1:5" x14ac:dyDescent="0.2">
      <c r="A233" s="67" t="s">
        <v>1349</v>
      </c>
      <c r="B233" s="65" t="s">
        <v>4</v>
      </c>
      <c r="C233" s="310"/>
      <c r="D233" s="67" t="s">
        <v>1350</v>
      </c>
      <c r="E233" s="67" t="str">
        <f t="shared" si="5"/>
        <v>Codo con base de PVC</v>
      </c>
    </row>
    <row r="234" spans="1:5" x14ac:dyDescent="0.2">
      <c r="A234" s="67" t="s">
        <v>1351</v>
      </c>
      <c r="B234" s="65" t="s">
        <v>868</v>
      </c>
      <c r="C234" s="310"/>
      <c r="D234" s="67" t="s">
        <v>948</v>
      </c>
      <c r="E234" s="67" t="str">
        <f t="shared" si="5"/>
        <v>LADRILLON 1°</v>
      </c>
    </row>
    <row r="235" spans="1:5" x14ac:dyDescent="0.2">
      <c r="A235" s="67" t="s">
        <v>1352</v>
      </c>
      <c r="B235" s="65" t="s">
        <v>1107</v>
      </c>
      <c r="C235" s="310"/>
      <c r="D235" s="67" t="s">
        <v>1118</v>
      </c>
      <c r="E235" s="67" t="str">
        <f t="shared" si="5"/>
        <v>Artefacto de iluminación</v>
      </c>
    </row>
    <row r="236" spans="1:5" x14ac:dyDescent="0.2">
      <c r="A236" s="67" t="s">
        <v>1353</v>
      </c>
      <c r="B236" s="65" t="s">
        <v>6</v>
      </c>
      <c r="C236" s="310"/>
      <c r="D236" s="67" t="s">
        <v>1290</v>
      </c>
      <c r="E236" s="67" t="str">
        <f t="shared" si="5"/>
        <v>Vidrios para construcción y automotores (incluye: Vidrio plano, Vidrios templados, Vidrios térmicos y Vidrios laminados)</v>
      </c>
    </row>
    <row r="237" spans="1:5" x14ac:dyDescent="0.2">
      <c r="A237" s="67" t="s">
        <v>1354</v>
      </c>
      <c r="B237" s="65" t="s">
        <v>868</v>
      </c>
      <c r="C237" s="310"/>
      <c r="D237" s="67" t="s">
        <v>1139</v>
      </c>
      <c r="E237" s="67" t="str">
        <f t="shared" si="5"/>
        <v>Llave esclusa de bronce</v>
      </c>
    </row>
    <row r="238" spans="1:5" x14ac:dyDescent="0.2">
      <c r="A238" s="67" t="s">
        <v>1355</v>
      </c>
      <c r="B238" s="65" t="s">
        <v>1107</v>
      </c>
      <c r="C238" s="310"/>
      <c r="D238" s="67" t="s">
        <v>1132</v>
      </c>
      <c r="E238" s="67" t="str">
        <f t="shared" si="5"/>
        <v xml:space="preserve">Piletas y mesadas de acero inoxidable                                  </v>
      </c>
    </row>
    <row r="239" spans="1:5" x14ac:dyDescent="0.2">
      <c r="A239" s="67" t="s">
        <v>1356</v>
      </c>
      <c r="B239" s="65" t="s">
        <v>1107</v>
      </c>
      <c r="C239" s="310"/>
      <c r="D239" s="67" t="s">
        <v>1166</v>
      </c>
      <c r="E239" s="67" t="str">
        <f t="shared" si="5"/>
        <v xml:space="preserve">Caños y tubos de PVC                                                   </v>
      </c>
    </row>
    <row r="240" spans="1:5" x14ac:dyDescent="0.2">
      <c r="A240" s="67" t="s">
        <v>1357</v>
      </c>
      <c r="B240" s="65" t="s">
        <v>1107</v>
      </c>
      <c r="C240" s="310"/>
      <c r="D240" s="67" t="s">
        <v>1128</v>
      </c>
      <c r="E240" s="67" t="str">
        <f t="shared" si="5"/>
        <v xml:space="preserve">Chapas metálicas                                                       </v>
      </c>
    </row>
    <row r="241" spans="1:5" x14ac:dyDescent="0.2">
      <c r="A241" s="67" t="s">
        <v>1358</v>
      </c>
      <c r="B241" s="65" t="s">
        <v>1107</v>
      </c>
      <c r="C241" s="310"/>
      <c r="D241" s="67" t="s">
        <v>1166</v>
      </c>
      <c r="E241" s="67" t="str">
        <f t="shared" si="5"/>
        <v xml:space="preserve">Caños y tubos de PVC                                                   </v>
      </c>
    </row>
    <row r="242" spans="1:5" x14ac:dyDescent="0.2">
      <c r="A242" s="67" t="s">
        <v>1359</v>
      </c>
      <c r="B242" s="65" t="s">
        <v>1160</v>
      </c>
      <c r="C242" s="310"/>
      <c r="D242" s="67" t="s">
        <v>1262</v>
      </c>
      <c r="E242" s="67" t="str">
        <f t="shared" si="5"/>
        <v xml:space="preserve">Abrasivos                                                              </v>
      </c>
    </row>
    <row r="243" spans="1:5" x14ac:dyDescent="0.2">
      <c r="A243" s="67" t="s">
        <v>1360</v>
      </c>
      <c r="B243" s="65" t="s">
        <v>868</v>
      </c>
      <c r="C243" s="310"/>
      <c r="D243" s="67" t="s">
        <v>1361</v>
      </c>
      <c r="E243" s="67" t="str">
        <f t="shared" si="5"/>
        <v>Llave de paso para agua</v>
      </c>
    </row>
    <row r="244" spans="1:5" x14ac:dyDescent="0.2">
      <c r="A244" s="67" t="s">
        <v>1362</v>
      </c>
      <c r="B244" s="65" t="s">
        <v>1107</v>
      </c>
      <c r="C244" s="310"/>
      <c r="D244" s="67" t="s">
        <v>1128</v>
      </c>
      <c r="E244" s="67" t="str">
        <f t="shared" si="5"/>
        <v xml:space="preserve">Chapas metálicas                                                       </v>
      </c>
    </row>
    <row r="245" spans="1:5" x14ac:dyDescent="0.2">
      <c r="A245" s="67" t="s">
        <v>1363</v>
      </c>
      <c r="B245" s="65" t="s">
        <v>4</v>
      </c>
      <c r="C245" s="310"/>
      <c r="D245" s="67" t="s">
        <v>1361</v>
      </c>
      <c r="E245" s="67" t="str">
        <f t="shared" si="5"/>
        <v>Llave de paso para agua</v>
      </c>
    </row>
    <row r="246" spans="1:5" x14ac:dyDescent="0.2">
      <c r="A246" s="67" t="s">
        <v>177</v>
      </c>
      <c r="B246" s="65" t="s">
        <v>4</v>
      </c>
      <c r="C246" s="310"/>
      <c r="D246" s="67" t="s">
        <v>1364</v>
      </c>
      <c r="E246" s="67" t="str">
        <f t="shared" si="5"/>
        <v>Llave de paso para gas</v>
      </c>
    </row>
    <row r="247" spans="1:5" x14ac:dyDescent="0.2">
      <c r="A247" s="67" t="s">
        <v>177</v>
      </c>
      <c r="B247" s="65" t="s">
        <v>4</v>
      </c>
      <c r="C247" s="310"/>
      <c r="D247" s="67" t="s">
        <v>1364</v>
      </c>
      <c r="E247" s="67" t="str">
        <f t="shared" si="5"/>
        <v>Llave de paso para gas</v>
      </c>
    </row>
    <row r="248" spans="1:5" x14ac:dyDescent="0.2">
      <c r="A248" s="67" t="s">
        <v>1365</v>
      </c>
      <c r="B248" s="65" t="s">
        <v>1107</v>
      </c>
      <c r="C248" s="310"/>
      <c r="D248" s="67" t="s">
        <v>1146</v>
      </c>
      <c r="E248" s="67" t="str">
        <f t="shared" si="5"/>
        <v>Instalación eléctrica</v>
      </c>
    </row>
    <row r="249" spans="1:5" x14ac:dyDescent="0.2">
      <c r="A249" s="67" t="s">
        <v>1366</v>
      </c>
      <c r="B249" s="65" t="s">
        <v>1107</v>
      </c>
      <c r="C249" s="310"/>
      <c r="D249" s="67" t="s">
        <v>1118</v>
      </c>
      <c r="E249" s="67" t="str">
        <f t="shared" si="5"/>
        <v>Artefacto de iluminación</v>
      </c>
    </row>
    <row r="250" spans="1:5" x14ac:dyDescent="0.2">
      <c r="A250" s="67" t="s">
        <v>1367</v>
      </c>
      <c r="B250" s="65" t="s">
        <v>4</v>
      </c>
      <c r="C250" s="310"/>
      <c r="D250" s="67" t="s">
        <v>1118</v>
      </c>
      <c r="E250" s="67" t="str">
        <f t="shared" si="5"/>
        <v>Artefacto de iluminación</v>
      </c>
    </row>
    <row r="251" spans="1:5" x14ac:dyDescent="0.2">
      <c r="A251" s="67" t="s">
        <v>1368</v>
      </c>
      <c r="B251" s="65" t="s">
        <v>868</v>
      </c>
      <c r="C251" s="310"/>
      <c r="D251" s="67" t="s">
        <v>1118</v>
      </c>
      <c r="E251" s="67" t="str">
        <f t="shared" si="5"/>
        <v>Artefacto de iluminación</v>
      </c>
    </row>
    <row r="252" spans="1:5" x14ac:dyDescent="0.2">
      <c r="A252" s="67" t="s">
        <v>276</v>
      </c>
      <c r="B252" s="65" t="s">
        <v>4</v>
      </c>
      <c r="C252" s="310"/>
      <c r="D252" s="67" t="s">
        <v>1369</v>
      </c>
      <c r="E252" s="67" t="str">
        <f t="shared" si="5"/>
        <v>Luz y fuerza motriz para obra</v>
      </c>
    </row>
    <row r="253" spans="1:5" x14ac:dyDescent="0.2">
      <c r="A253" s="67" t="s">
        <v>277</v>
      </c>
      <c r="B253" s="65" t="s">
        <v>4</v>
      </c>
      <c r="C253" s="310"/>
      <c r="D253" s="67" t="s">
        <v>1370</v>
      </c>
      <c r="E253" s="67" t="str">
        <f t="shared" si="5"/>
        <v>Tabla con una cara cepillada para encofrado</v>
      </c>
    </row>
    <row r="254" spans="1:5" x14ac:dyDescent="0.2">
      <c r="A254" s="67" t="s">
        <v>1371</v>
      </c>
      <c r="B254" s="65" t="s">
        <v>4</v>
      </c>
      <c r="C254" s="310"/>
      <c r="D254" s="67" t="s">
        <v>1372</v>
      </c>
      <c r="E254" s="67" t="str">
        <f t="shared" si="5"/>
        <v xml:space="preserve">Maderas aserradas                                                      </v>
      </c>
    </row>
    <row r="255" spans="1:5" x14ac:dyDescent="0.2">
      <c r="A255" s="67" t="s">
        <v>1373</v>
      </c>
      <c r="B255" s="65" t="s">
        <v>1107</v>
      </c>
      <c r="C255" s="310"/>
      <c r="D255" s="67" t="s">
        <v>1128</v>
      </c>
      <c r="E255" s="67" t="str">
        <f t="shared" si="5"/>
        <v xml:space="preserve">Chapas metálicas                                                       </v>
      </c>
    </row>
    <row r="256" spans="1:5" x14ac:dyDescent="0.2">
      <c r="A256" s="67" t="s">
        <v>1374</v>
      </c>
      <c r="B256" s="65" t="s">
        <v>6</v>
      </c>
      <c r="C256" s="310"/>
      <c r="D256" s="67" t="s">
        <v>1101</v>
      </c>
      <c r="E256" s="67" t="str">
        <f t="shared" si="5"/>
        <v xml:space="preserve">Alambres de acero                                                      </v>
      </c>
    </row>
    <row r="257" spans="1:5" x14ac:dyDescent="0.2">
      <c r="A257" s="67" t="s">
        <v>1375</v>
      </c>
      <c r="B257" s="65" t="s">
        <v>6</v>
      </c>
      <c r="C257" s="310"/>
      <c r="D257" s="67" t="s">
        <v>1128</v>
      </c>
      <c r="E257" s="67" t="str">
        <f t="shared" si="5"/>
        <v xml:space="preserve">Chapas metálicas                                                       </v>
      </c>
    </row>
    <row r="258" spans="1:5" x14ac:dyDescent="0.2">
      <c r="A258" s="67" t="s">
        <v>1376</v>
      </c>
      <c r="B258" s="65" t="s">
        <v>4</v>
      </c>
      <c r="C258" s="310"/>
      <c r="D258" s="67" t="s">
        <v>1377</v>
      </c>
      <c r="E258" s="67" t="str">
        <f t="shared" si="5"/>
        <v>Hidrante completo, con manguera y gabinete</v>
      </c>
    </row>
    <row r="259" spans="1:5" x14ac:dyDescent="0.2">
      <c r="A259" s="67" t="s">
        <v>1378</v>
      </c>
      <c r="B259" s="65" t="s">
        <v>868</v>
      </c>
      <c r="C259" s="310"/>
      <c r="D259" s="67" t="s">
        <v>1377</v>
      </c>
      <c r="E259" s="67" t="str">
        <f t="shared" si="5"/>
        <v>Hidrante completo, con manguera y gabinete</v>
      </c>
    </row>
    <row r="260" spans="1:5" x14ac:dyDescent="0.2">
      <c r="A260" s="67" t="s">
        <v>1379</v>
      </c>
      <c r="B260" s="65" t="s">
        <v>1100</v>
      </c>
      <c r="C260" s="310"/>
      <c r="D260" s="67" t="s">
        <v>1380</v>
      </c>
      <c r="E260" s="67" t="str">
        <f t="shared" si="5"/>
        <v xml:space="preserve">Arcillas                                                               </v>
      </c>
    </row>
    <row r="261" spans="1:5" x14ac:dyDescent="0.2">
      <c r="A261" s="67" t="s">
        <v>1381</v>
      </c>
      <c r="B261" s="65" t="s">
        <v>4</v>
      </c>
      <c r="C261" s="310"/>
      <c r="D261" s="67" t="s">
        <v>1134</v>
      </c>
      <c r="E261" s="67" t="str">
        <f t="shared" si="5"/>
        <v>Hormigón elaborado</v>
      </c>
    </row>
    <row r="262" spans="1:5" x14ac:dyDescent="0.2">
      <c r="A262" s="67" t="s">
        <v>1382</v>
      </c>
      <c r="B262" s="65" t="s">
        <v>6</v>
      </c>
      <c r="C262" s="310"/>
      <c r="D262" s="67" t="s">
        <v>1383</v>
      </c>
      <c r="E262" s="67" t="str">
        <f t="shared" si="5"/>
        <v xml:space="preserve">Yesos y piedras calizas                                                </v>
      </c>
    </row>
    <row r="263" spans="1:5" x14ac:dyDescent="0.2">
      <c r="A263" s="67" t="s">
        <v>1384</v>
      </c>
      <c r="B263" s="65" t="s">
        <v>868</v>
      </c>
      <c r="C263" s="310"/>
      <c r="D263" s="67" t="s">
        <v>1385</v>
      </c>
      <c r="E263" s="67" t="str">
        <f t="shared" si="5"/>
        <v>Matafuego de polvo químico</v>
      </c>
    </row>
    <row r="264" spans="1:5" x14ac:dyDescent="0.2">
      <c r="A264" s="67" t="s">
        <v>1386</v>
      </c>
      <c r="B264" s="65" t="s">
        <v>868</v>
      </c>
      <c r="C264" s="310"/>
      <c r="D264" s="67" t="s">
        <v>1385</v>
      </c>
      <c r="E264" s="67" t="str">
        <f t="shared" si="5"/>
        <v>Matafuego de polvo químico</v>
      </c>
    </row>
    <row r="265" spans="1:5" x14ac:dyDescent="0.2">
      <c r="A265" s="67" t="s">
        <v>1387</v>
      </c>
      <c r="B265" s="65" t="s">
        <v>868</v>
      </c>
      <c r="C265" s="310"/>
      <c r="D265" s="67" t="s">
        <v>1385</v>
      </c>
      <c r="E265" s="67" t="str">
        <f t="shared" si="5"/>
        <v>Matafuego de polvo químico</v>
      </c>
    </row>
    <row r="266" spans="1:5" x14ac:dyDescent="0.2">
      <c r="A266" s="67" t="s">
        <v>1388</v>
      </c>
      <c r="B266" s="65" t="s">
        <v>868</v>
      </c>
      <c r="C266" s="310"/>
      <c r="D266" s="67" t="s">
        <v>1385</v>
      </c>
      <c r="E266" s="67" t="str">
        <f t="shared" si="5"/>
        <v>Matafuego de polvo químico</v>
      </c>
    </row>
    <row r="267" spans="1:5" x14ac:dyDescent="0.2">
      <c r="A267" s="67" t="s">
        <v>1389</v>
      </c>
      <c r="B267" s="65" t="s">
        <v>868</v>
      </c>
      <c r="C267" s="310"/>
      <c r="D267" s="67" t="s">
        <v>1385</v>
      </c>
      <c r="E267" s="67" t="str">
        <f t="shared" si="5"/>
        <v>Matafuego de polvo químico</v>
      </c>
    </row>
    <row r="268" spans="1:5" x14ac:dyDescent="0.2">
      <c r="A268" s="67" t="s">
        <v>1390</v>
      </c>
      <c r="B268" s="65" t="s">
        <v>868</v>
      </c>
      <c r="C268" s="310"/>
      <c r="D268" s="67" t="s">
        <v>1385</v>
      </c>
      <c r="E268" s="67" t="str">
        <f t="shared" si="5"/>
        <v>Matafuego de polvo químico</v>
      </c>
    </row>
    <row r="269" spans="1:5" x14ac:dyDescent="0.2">
      <c r="A269" s="67" t="s">
        <v>1391</v>
      </c>
      <c r="B269" s="65" t="s">
        <v>4</v>
      </c>
      <c r="C269" s="310"/>
      <c r="D269" s="67" t="s">
        <v>1392</v>
      </c>
      <c r="E269" s="67" t="str">
        <f t="shared" si="5"/>
        <v xml:space="preserve">Arenas                                                                 </v>
      </c>
    </row>
    <row r="270" spans="1:5" x14ac:dyDescent="0.2">
      <c r="A270" s="67" t="s">
        <v>1393</v>
      </c>
      <c r="B270" s="65" t="s">
        <v>538</v>
      </c>
      <c r="C270" s="310"/>
      <c r="D270" s="67" t="s">
        <v>948</v>
      </c>
      <c r="E270" s="67" t="str">
        <f t="shared" si="5"/>
        <v>LADRILLON 1°</v>
      </c>
    </row>
    <row r="271" spans="1:5" x14ac:dyDescent="0.2">
      <c r="A271" s="67" t="s">
        <v>1394</v>
      </c>
      <c r="B271" s="65" t="s">
        <v>4</v>
      </c>
      <c r="C271" s="310"/>
      <c r="D271" s="324" t="s">
        <v>1395</v>
      </c>
      <c r="E271" s="67" t="str">
        <f t="shared" si="5"/>
        <v xml:space="preserve">Caños y tubos de polietileno                                           </v>
      </c>
    </row>
    <row r="272" spans="1:5" x14ac:dyDescent="0.2">
      <c r="A272" s="67" t="s">
        <v>1573</v>
      </c>
      <c r="B272" s="325"/>
      <c r="C272" s="326"/>
      <c r="D272" s="327"/>
      <c r="E272" s="327"/>
    </row>
    <row r="273" spans="1:5" x14ac:dyDescent="0.2">
      <c r="A273" s="67" t="s">
        <v>1396</v>
      </c>
      <c r="B273" s="65" t="s">
        <v>4</v>
      </c>
      <c r="C273" s="310"/>
      <c r="D273" s="67" t="s">
        <v>1385</v>
      </c>
      <c r="E273" s="67" t="str">
        <f t="shared" si="5"/>
        <v>Matafuego de polvo químico</v>
      </c>
    </row>
    <row r="274" spans="1:5" x14ac:dyDescent="0.2">
      <c r="A274" s="67" t="s">
        <v>1397</v>
      </c>
      <c r="B274" s="65" t="s">
        <v>4</v>
      </c>
      <c r="C274" s="310"/>
      <c r="D274" s="67" t="s">
        <v>1096</v>
      </c>
      <c r="E274" s="67" t="str">
        <f t="shared" si="5"/>
        <v xml:space="preserve">Motores eléctricos                                                     </v>
      </c>
    </row>
    <row r="275" spans="1:5" x14ac:dyDescent="0.2">
      <c r="A275" s="67" t="s">
        <v>1398</v>
      </c>
      <c r="B275" s="65" t="s">
        <v>1399</v>
      </c>
      <c r="C275" s="310"/>
      <c r="D275" s="67" t="s">
        <v>1298</v>
      </c>
      <c r="E275" s="67" t="str">
        <f t="shared" si="5"/>
        <v xml:space="preserve">Interruptores eléctricos                                               </v>
      </c>
    </row>
    <row r="276" spans="1:5" x14ac:dyDescent="0.2">
      <c r="A276" s="67" t="s">
        <v>1400</v>
      </c>
      <c r="B276" s="65" t="s">
        <v>4</v>
      </c>
      <c r="C276" s="310"/>
      <c r="D276" s="67" t="s">
        <v>1401</v>
      </c>
      <c r="E276" s="67" t="str">
        <f t="shared" si="5"/>
        <v>Cal área hidratada</v>
      </c>
    </row>
    <row r="277" spans="1:5" x14ac:dyDescent="0.2">
      <c r="A277" s="67" t="s">
        <v>1402</v>
      </c>
      <c r="B277" s="65" t="s">
        <v>538</v>
      </c>
      <c r="C277" s="310"/>
      <c r="D277" s="67" t="s">
        <v>1134</v>
      </c>
      <c r="E277" s="67" t="str">
        <f t="shared" si="5"/>
        <v>Hormigón elaborado</v>
      </c>
    </row>
    <row r="278" spans="1:5" x14ac:dyDescent="0.2">
      <c r="A278" s="67" t="s">
        <v>1403</v>
      </c>
      <c r="B278" s="65" t="s">
        <v>4</v>
      </c>
      <c r="C278" s="310"/>
      <c r="D278" s="67" t="s">
        <v>1395</v>
      </c>
      <c r="E278" s="67" t="str">
        <f t="shared" si="5"/>
        <v xml:space="preserve">Caños y tubos de polietileno                                           </v>
      </c>
    </row>
    <row r="279" spans="1:5" x14ac:dyDescent="0.2">
      <c r="A279" s="67" t="s">
        <v>1404</v>
      </c>
      <c r="B279" s="65" t="s">
        <v>1399</v>
      </c>
      <c r="C279" s="310"/>
      <c r="D279" s="67" t="s">
        <v>1298</v>
      </c>
      <c r="E279" s="67" t="str">
        <f t="shared" si="5"/>
        <v xml:space="preserve">Interruptores eléctricos                                               </v>
      </c>
    </row>
    <row r="280" spans="1:5" x14ac:dyDescent="0.2">
      <c r="A280" s="67" t="s">
        <v>1405</v>
      </c>
      <c r="B280" s="65" t="s">
        <v>1399</v>
      </c>
      <c r="C280" s="310"/>
      <c r="D280" s="67" t="s">
        <v>1298</v>
      </c>
      <c r="E280" s="67" t="str">
        <f t="shared" si="5"/>
        <v xml:space="preserve">Interruptores eléctricos                                               </v>
      </c>
    </row>
    <row r="281" spans="1:5" x14ac:dyDescent="0.2">
      <c r="A281" s="67" t="s">
        <v>1406</v>
      </c>
      <c r="B281" s="65" t="s">
        <v>4</v>
      </c>
      <c r="C281" s="310"/>
      <c r="D281" s="67"/>
      <c r="E281" s="67" t="str">
        <f t="shared" si="5"/>
        <v/>
      </c>
    </row>
    <row r="282" spans="1:5" x14ac:dyDescent="0.2">
      <c r="A282" s="67" t="s">
        <v>1407</v>
      </c>
      <c r="B282" s="65" t="s">
        <v>1399</v>
      </c>
      <c r="C282" s="310"/>
      <c r="D282" s="67" t="s">
        <v>1298</v>
      </c>
      <c r="E282" s="67" t="str">
        <f t="shared" si="5"/>
        <v xml:space="preserve">Interruptores eléctricos                                               </v>
      </c>
    </row>
    <row r="283" spans="1:5" x14ac:dyDescent="0.2">
      <c r="A283" s="67" t="s">
        <v>1408</v>
      </c>
      <c r="B283" s="65" t="s">
        <v>1399</v>
      </c>
      <c r="C283" s="310"/>
      <c r="D283" s="67" t="s">
        <v>1298</v>
      </c>
      <c r="E283" s="67" t="str">
        <f t="shared" si="5"/>
        <v xml:space="preserve">Interruptores eléctricos                                               </v>
      </c>
    </row>
    <row r="284" spans="1:5" x14ac:dyDescent="0.2">
      <c r="A284" s="67" t="s">
        <v>1409</v>
      </c>
      <c r="B284" s="65" t="s">
        <v>1399</v>
      </c>
      <c r="C284" s="310"/>
      <c r="D284" s="67" t="s">
        <v>1298</v>
      </c>
      <c r="E284" s="67" t="str">
        <f t="shared" si="5"/>
        <v xml:space="preserve">Interruptores eléctricos                                               </v>
      </c>
    </row>
    <row r="285" spans="1:5" x14ac:dyDescent="0.2">
      <c r="A285" s="67" t="s">
        <v>1410</v>
      </c>
      <c r="B285" s="65" t="s">
        <v>1411</v>
      </c>
      <c r="C285" s="310"/>
      <c r="D285" s="67" t="s">
        <v>1295</v>
      </c>
      <c r="E285" s="67" t="str">
        <f t="shared" ref="E285:E348" si="6">IFERROR(VLOOKUP(D285,Tabla_Indices,5,FALSE),"")</f>
        <v>Perfil normal doble T</v>
      </c>
    </row>
    <row r="286" spans="1:5" x14ac:dyDescent="0.2">
      <c r="A286" s="67" t="s">
        <v>1412</v>
      </c>
      <c r="B286" s="65" t="s">
        <v>4</v>
      </c>
      <c r="C286" s="310"/>
      <c r="D286" s="324" t="s">
        <v>1395</v>
      </c>
      <c r="E286" s="67" t="str">
        <f t="shared" si="6"/>
        <v xml:space="preserve">Caños y tubos de polietileno                                           </v>
      </c>
    </row>
    <row r="287" spans="1:5" x14ac:dyDescent="0.2">
      <c r="A287" s="67" t="s">
        <v>185</v>
      </c>
      <c r="B287" s="65" t="s">
        <v>6</v>
      </c>
      <c r="C287" s="310"/>
      <c r="D287" s="67" t="s">
        <v>1413</v>
      </c>
      <c r="E287" s="67" t="str">
        <f t="shared" si="6"/>
        <v xml:space="preserve">Membranas asfálticas                                                   </v>
      </c>
    </row>
    <row r="288" spans="1:5" x14ac:dyDescent="0.2">
      <c r="A288" s="67" t="s">
        <v>1414</v>
      </c>
      <c r="B288" s="65" t="s">
        <v>1107</v>
      </c>
      <c r="C288" s="310"/>
      <c r="D288" s="67" t="s">
        <v>1116</v>
      </c>
      <c r="E288" s="67" t="str">
        <f t="shared" si="6"/>
        <v xml:space="preserve">Maderas terciadas fenólicas                                            </v>
      </c>
    </row>
    <row r="289" spans="1:5" x14ac:dyDescent="0.2">
      <c r="A289" s="67" t="s">
        <v>1415</v>
      </c>
      <c r="B289" s="65" t="s">
        <v>6</v>
      </c>
      <c r="C289" s="310"/>
      <c r="D289" s="67" t="s">
        <v>1416</v>
      </c>
      <c r="E289" s="67" t="str">
        <f t="shared" si="6"/>
        <v>Mesada de granito</v>
      </c>
    </row>
    <row r="290" spans="1:5" x14ac:dyDescent="0.2">
      <c r="A290" s="67" t="s">
        <v>1417</v>
      </c>
      <c r="B290" s="65" t="s">
        <v>1107</v>
      </c>
      <c r="C290" s="310"/>
      <c r="D290" s="67" t="s">
        <v>1339</v>
      </c>
      <c r="E290" s="67" t="str">
        <f t="shared" si="6"/>
        <v>Inodoro de calidad media</v>
      </c>
    </row>
    <row r="291" spans="1:5" x14ac:dyDescent="0.2">
      <c r="A291" s="67" t="s">
        <v>1418</v>
      </c>
      <c r="B291" s="65" t="s">
        <v>4</v>
      </c>
      <c r="C291" s="310"/>
      <c r="D291" s="67" t="s">
        <v>1372</v>
      </c>
      <c r="E291" s="67" t="str">
        <f t="shared" si="6"/>
        <v xml:space="preserve">Maderas aserradas                                                      </v>
      </c>
    </row>
    <row r="292" spans="1:5" x14ac:dyDescent="0.2">
      <c r="A292" s="67" t="s">
        <v>1419</v>
      </c>
      <c r="B292" s="65" t="s">
        <v>4</v>
      </c>
      <c r="C292" s="310"/>
      <c r="D292" s="67" t="s">
        <v>1197</v>
      </c>
      <c r="E292" s="67" t="str">
        <f t="shared" si="6"/>
        <v xml:space="preserve">Maderas aglomeradas                                                    </v>
      </c>
    </row>
    <row r="293" spans="1:5" x14ac:dyDescent="0.2">
      <c r="A293" s="67" t="s">
        <v>1420</v>
      </c>
      <c r="B293" s="65" t="s">
        <v>4</v>
      </c>
      <c r="C293" s="310"/>
      <c r="D293" s="67" t="s">
        <v>1372</v>
      </c>
      <c r="E293" s="67" t="str">
        <f t="shared" si="6"/>
        <v xml:space="preserve">Maderas aserradas                                                      </v>
      </c>
    </row>
    <row r="294" spans="1:5" x14ac:dyDescent="0.2">
      <c r="A294" s="67" t="s">
        <v>1421</v>
      </c>
      <c r="B294" s="65" t="s">
        <v>1107</v>
      </c>
      <c r="C294" s="310"/>
      <c r="D294" s="67" t="s">
        <v>1116</v>
      </c>
      <c r="E294" s="67" t="str">
        <f t="shared" si="6"/>
        <v xml:space="preserve">Maderas terciadas fenólicas                                            </v>
      </c>
    </row>
    <row r="295" spans="1:5" x14ac:dyDescent="0.2">
      <c r="A295" s="67" t="s">
        <v>1422</v>
      </c>
      <c r="B295" s="65" t="s">
        <v>4</v>
      </c>
      <c r="C295" s="310"/>
      <c r="D295" s="67" t="s">
        <v>1103</v>
      </c>
      <c r="E295" s="67" t="str">
        <f t="shared" si="6"/>
        <v>Iluminación de emergencia</v>
      </c>
    </row>
    <row r="296" spans="1:5" x14ac:dyDescent="0.2">
      <c r="A296" s="67" t="s">
        <v>1423</v>
      </c>
      <c r="B296" s="65" t="s">
        <v>1107</v>
      </c>
      <c r="C296" s="310"/>
      <c r="D296" s="67" t="s">
        <v>1195</v>
      </c>
      <c r="E296" s="67" t="str">
        <f t="shared" si="6"/>
        <v xml:space="preserve">Lingotes de aluminio y sus aleaciones                       </v>
      </c>
    </row>
    <row r="297" spans="1:5" x14ac:dyDescent="0.2">
      <c r="A297" s="67" t="s">
        <v>1424</v>
      </c>
      <c r="B297" s="65" t="s">
        <v>4</v>
      </c>
      <c r="C297" s="310"/>
      <c r="D297" s="67" t="s">
        <v>1103</v>
      </c>
      <c r="E297" s="67" t="str">
        <f t="shared" si="6"/>
        <v>Iluminación de emergencia</v>
      </c>
    </row>
    <row r="298" spans="1:5" x14ac:dyDescent="0.2">
      <c r="A298" s="67" t="s">
        <v>1425</v>
      </c>
      <c r="B298" s="65" t="s">
        <v>868</v>
      </c>
      <c r="C298" s="310"/>
      <c r="D298" s="67" t="s">
        <v>1128</v>
      </c>
      <c r="E298" s="67" t="str">
        <f t="shared" si="6"/>
        <v xml:space="preserve">Chapas metálicas                                                       </v>
      </c>
    </row>
    <row r="299" spans="1:5" x14ac:dyDescent="0.2">
      <c r="A299" s="67" t="s">
        <v>1426</v>
      </c>
      <c r="B299" s="65" t="s">
        <v>1107</v>
      </c>
      <c r="C299" s="310"/>
      <c r="D299" s="67" t="s">
        <v>1128</v>
      </c>
      <c r="E299" s="67" t="str">
        <f t="shared" si="6"/>
        <v xml:space="preserve">Chapas metálicas                                                       </v>
      </c>
    </row>
    <row r="300" spans="1:5" x14ac:dyDescent="0.2">
      <c r="A300" s="67" t="s">
        <v>1427</v>
      </c>
      <c r="B300" s="65" t="s">
        <v>6</v>
      </c>
      <c r="C300" s="310"/>
      <c r="D300" s="67" t="s">
        <v>1428</v>
      </c>
      <c r="E300" s="67" t="str">
        <f t="shared" si="6"/>
        <v>Baldosas y losas para pavimentos, cubos de mosaicos de cerámicos y artículos similares (incluye: Azulejo, Baldosa cerámica esmaltada y Baldosa cerámica roja)</v>
      </c>
    </row>
    <row r="301" spans="1:5" x14ac:dyDescent="0.2">
      <c r="A301" s="67" t="s">
        <v>1429</v>
      </c>
      <c r="B301" s="65" t="s">
        <v>1430</v>
      </c>
      <c r="C301" s="310"/>
      <c r="D301" s="67" t="s">
        <v>1066</v>
      </c>
      <c r="E301" s="67" t="str">
        <f t="shared" si="6"/>
        <v xml:space="preserve">Mosaico granítico          </v>
      </c>
    </row>
    <row r="302" spans="1:5" x14ac:dyDescent="0.2">
      <c r="A302" s="67" t="s">
        <v>1431</v>
      </c>
      <c r="B302" s="65" t="s">
        <v>1430</v>
      </c>
      <c r="C302" s="310"/>
      <c r="D302" s="67" t="s">
        <v>1066</v>
      </c>
      <c r="E302" s="67" t="str">
        <f t="shared" si="6"/>
        <v xml:space="preserve">Mosaico granítico          </v>
      </c>
    </row>
    <row r="303" spans="1:5" x14ac:dyDescent="0.2">
      <c r="A303" s="67" t="s">
        <v>1432</v>
      </c>
      <c r="B303" s="65" t="s">
        <v>4</v>
      </c>
      <c r="C303" s="310"/>
      <c r="D303" s="67" t="s">
        <v>1065</v>
      </c>
      <c r="E303" s="67" t="str">
        <f t="shared" si="6"/>
        <v>Gastos generales</v>
      </c>
    </row>
    <row r="304" spans="1:5" x14ac:dyDescent="0.2">
      <c r="A304" s="67" t="s">
        <v>1433</v>
      </c>
      <c r="B304" s="65" t="s">
        <v>1107</v>
      </c>
      <c r="C304" s="310"/>
      <c r="D304" s="67" t="s">
        <v>1116</v>
      </c>
      <c r="E304" s="67" t="str">
        <f t="shared" si="6"/>
        <v xml:space="preserve">Maderas terciadas fenólicas                                            </v>
      </c>
    </row>
    <row r="305" spans="1:5" x14ac:dyDescent="0.2">
      <c r="A305" s="67" t="s">
        <v>1434</v>
      </c>
      <c r="B305" s="65" t="s">
        <v>6</v>
      </c>
      <c r="C305" s="310"/>
      <c r="D305" s="67" t="s">
        <v>1128</v>
      </c>
      <c r="E305" s="67" t="str">
        <f t="shared" si="6"/>
        <v xml:space="preserve">Chapas metálicas                                                       </v>
      </c>
    </row>
    <row r="306" spans="1:5" x14ac:dyDescent="0.2">
      <c r="A306" s="67" t="s">
        <v>1435</v>
      </c>
      <c r="B306" s="65" t="s">
        <v>6</v>
      </c>
      <c r="C306" s="310"/>
      <c r="D306" s="67" t="s">
        <v>1128</v>
      </c>
      <c r="E306" s="67" t="str">
        <f t="shared" si="6"/>
        <v xml:space="preserve">Chapas metálicas                                                       </v>
      </c>
    </row>
    <row r="307" spans="1:5" x14ac:dyDescent="0.2">
      <c r="A307" s="67" t="s">
        <v>1436</v>
      </c>
      <c r="B307" s="65" t="s">
        <v>4</v>
      </c>
      <c r="C307" s="310"/>
      <c r="D307" s="67" t="s">
        <v>1257</v>
      </c>
      <c r="E307" s="67" t="str">
        <f t="shared" si="6"/>
        <v xml:space="preserve">Papel obra                                                             </v>
      </c>
    </row>
    <row r="308" spans="1:5" x14ac:dyDescent="0.2">
      <c r="A308" s="67" t="s">
        <v>1437</v>
      </c>
      <c r="B308" s="65" t="s">
        <v>6</v>
      </c>
      <c r="C308" s="310"/>
      <c r="D308" s="67" t="s">
        <v>1128</v>
      </c>
      <c r="E308" s="67" t="str">
        <f t="shared" si="6"/>
        <v xml:space="preserve">Chapas metálicas                                                       </v>
      </c>
    </row>
    <row r="309" spans="1:5" x14ac:dyDescent="0.2">
      <c r="A309" s="67" t="s">
        <v>1438</v>
      </c>
      <c r="B309" s="65" t="s">
        <v>1097</v>
      </c>
      <c r="C309" s="310"/>
      <c r="D309" s="67" t="s">
        <v>1064</v>
      </c>
      <c r="E309" s="67" t="str">
        <f t="shared" si="6"/>
        <v>Cemento portland normal, en bolsa</v>
      </c>
    </row>
    <row r="310" spans="1:5" x14ac:dyDescent="0.2">
      <c r="A310" s="67" t="s">
        <v>1439</v>
      </c>
      <c r="B310" s="65" t="s">
        <v>1107</v>
      </c>
      <c r="C310" s="310"/>
      <c r="D310" s="67" t="s">
        <v>1128</v>
      </c>
      <c r="E310" s="67" t="str">
        <f t="shared" si="6"/>
        <v xml:space="preserve">Chapas metálicas                                                       </v>
      </c>
    </row>
    <row r="311" spans="1:5" x14ac:dyDescent="0.2">
      <c r="A311" s="67" t="s">
        <v>1440</v>
      </c>
      <c r="B311" s="65" t="s">
        <v>1107</v>
      </c>
      <c r="C311" s="310"/>
      <c r="D311" s="67" t="s">
        <v>1128</v>
      </c>
      <c r="E311" s="67" t="str">
        <f t="shared" si="6"/>
        <v xml:space="preserve">Chapas metálicas                                                       </v>
      </c>
    </row>
    <row r="312" spans="1:5" x14ac:dyDescent="0.2">
      <c r="A312" s="67" t="s">
        <v>1441</v>
      </c>
      <c r="B312" s="65" t="s">
        <v>4</v>
      </c>
      <c r="C312" s="310"/>
      <c r="D312" s="67" t="s">
        <v>1128</v>
      </c>
      <c r="E312" s="67" t="str">
        <f t="shared" si="6"/>
        <v xml:space="preserve">Chapas metálicas                                                       </v>
      </c>
    </row>
    <row r="313" spans="1:5" x14ac:dyDescent="0.2">
      <c r="A313" s="67" t="s">
        <v>1442</v>
      </c>
      <c r="B313" s="65" t="s">
        <v>1077</v>
      </c>
      <c r="C313" s="310"/>
      <c r="D313" s="67" t="s">
        <v>1443</v>
      </c>
      <c r="E313" s="67" t="str">
        <f t="shared" si="6"/>
        <v xml:space="preserve">Máquinas para perforar, taladrar o fresar                            </v>
      </c>
    </row>
    <row r="314" spans="1:5" x14ac:dyDescent="0.2">
      <c r="A314" s="67" t="s">
        <v>1444</v>
      </c>
      <c r="B314" s="65" t="s">
        <v>6</v>
      </c>
      <c r="C314" s="310"/>
      <c r="D314" s="67" t="s">
        <v>1128</v>
      </c>
      <c r="E314" s="67" t="str">
        <f t="shared" si="6"/>
        <v xml:space="preserve">Chapas metálicas                                                       </v>
      </c>
    </row>
    <row r="315" spans="1:5" x14ac:dyDescent="0.2">
      <c r="A315" s="67" t="s">
        <v>1445</v>
      </c>
      <c r="B315" s="65" t="s">
        <v>4</v>
      </c>
      <c r="C315" s="310"/>
      <c r="D315" s="67" t="str">
        <f>+D313</f>
        <v>INDEC-PB - 94214-1</v>
      </c>
      <c r="E315" s="67" t="str">
        <f t="shared" si="6"/>
        <v xml:space="preserve">Máquinas para perforar, taladrar o fresar                            </v>
      </c>
    </row>
    <row r="316" spans="1:5" x14ac:dyDescent="0.2">
      <c r="A316" s="67" t="s">
        <v>1446</v>
      </c>
      <c r="B316" s="65" t="s">
        <v>1100</v>
      </c>
      <c r="C316" s="310"/>
      <c r="D316" s="67" t="s">
        <v>1300</v>
      </c>
      <c r="E316" s="67" t="str">
        <f t="shared" si="6"/>
        <v xml:space="preserve">Bulones                                                                </v>
      </c>
    </row>
    <row r="317" spans="1:5" x14ac:dyDescent="0.2">
      <c r="A317" s="67" t="s">
        <v>1447</v>
      </c>
      <c r="B317" s="65" t="s">
        <v>6</v>
      </c>
      <c r="C317" s="310"/>
      <c r="D317" s="67"/>
      <c r="E317" s="67" t="str">
        <f t="shared" si="6"/>
        <v/>
      </c>
    </row>
    <row r="318" spans="1:5" x14ac:dyDescent="0.2">
      <c r="A318" s="67" t="s">
        <v>1448</v>
      </c>
      <c r="B318" s="65" t="s">
        <v>5</v>
      </c>
      <c r="C318" s="310"/>
      <c r="D318" s="67" t="s">
        <v>943</v>
      </c>
      <c r="E318" s="67" t="str">
        <f t="shared" si="6"/>
        <v>Canto rodado clasificado</v>
      </c>
    </row>
    <row r="319" spans="1:5" x14ac:dyDescent="0.2">
      <c r="A319" s="67" t="s">
        <v>1449</v>
      </c>
      <c r="B319" s="65" t="s">
        <v>4</v>
      </c>
      <c r="C319" s="310"/>
      <c r="D319" s="67" t="s">
        <v>1139</v>
      </c>
      <c r="E319" s="67" t="str">
        <f t="shared" si="6"/>
        <v>Llave esclusa de bronce</v>
      </c>
    </row>
    <row r="320" spans="1:5" x14ac:dyDescent="0.2">
      <c r="A320" s="67" t="s">
        <v>1450</v>
      </c>
      <c r="B320" s="65" t="s">
        <v>1338</v>
      </c>
      <c r="C320" s="310"/>
      <c r="D320" s="67" t="s">
        <v>1132</v>
      </c>
      <c r="E320" s="67" t="str">
        <f t="shared" si="6"/>
        <v xml:space="preserve">Piletas y mesadas de acero inoxidable                                  </v>
      </c>
    </row>
    <row r="321" spans="1:5" x14ac:dyDescent="0.2">
      <c r="A321" s="67" t="s">
        <v>1451</v>
      </c>
      <c r="B321" s="65" t="s">
        <v>1338</v>
      </c>
      <c r="C321" s="310"/>
      <c r="D321" s="67" t="s">
        <v>1132</v>
      </c>
      <c r="E321" s="67" t="str">
        <f t="shared" si="6"/>
        <v xml:space="preserve">Piletas y mesadas de acero inoxidable                                  </v>
      </c>
    </row>
    <row r="322" spans="1:5" x14ac:dyDescent="0.2">
      <c r="A322" s="67" t="s">
        <v>1452</v>
      </c>
      <c r="B322" s="65" t="s">
        <v>4</v>
      </c>
      <c r="C322" s="310"/>
      <c r="D322" s="67" t="s">
        <v>1453</v>
      </c>
      <c r="E322" s="67" t="str">
        <f t="shared" si="6"/>
        <v xml:space="preserve">Pileta de piso de PVC  </v>
      </c>
    </row>
    <row r="323" spans="1:5" x14ac:dyDescent="0.2">
      <c r="A323" s="67" t="s">
        <v>1454</v>
      </c>
      <c r="B323" s="65" t="s">
        <v>1100</v>
      </c>
      <c r="C323" s="310"/>
      <c r="D323" s="67" t="s">
        <v>1455</v>
      </c>
      <c r="E323" s="67" t="str">
        <f t="shared" si="6"/>
        <v xml:space="preserve">Pintura asfáltica </v>
      </c>
    </row>
    <row r="324" spans="1:5" x14ac:dyDescent="0.2">
      <c r="A324" s="67" t="s">
        <v>1456</v>
      </c>
      <c r="B324" s="65" t="s">
        <v>1097</v>
      </c>
      <c r="C324" s="310"/>
      <c r="D324" s="67" t="s">
        <v>1455</v>
      </c>
      <c r="E324" s="67" t="str">
        <f t="shared" si="6"/>
        <v xml:space="preserve">Pintura asfáltica </v>
      </c>
    </row>
    <row r="325" spans="1:5" x14ac:dyDescent="0.2">
      <c r="A325" s="67" t="s">
        <v>1457</v>
      </c>
      <c r="B325" s="65" t="s">
        <v>1282</v>
      </c>
      <c r="C325" s="310"/>
      <c r="D325" s="67" t="s">
        <v>1458</v>
      </c>
      <c r="E325" s="67" t="str">
        <f t="shared" si="6"/>
        <v>Pintura al látex para interiores</v>
      </c>
    </row>
    <row r="326" spans="1:5" x14ac:dyDescent="0.2">
      <c r="A326" s="67" t="s">
        <v>1459</v>
      </c>
      <c r="B326" s="65" t="s">
        <v>1282</v>
      </c>
      <c r="C326" s="310"/>
      <c r="D326" s="67" t="s">
        <v>1458</v>
      </c>
      <c r="E326" s="67" t="str">
        <f t="shared" si="6"/>
        <v>Pintura al látex para interiores</v>
      </c>
    </row>
    <row r="327" spans="1:5" x14ac:dyDescent="0.2">
      <c r="A327" s="67" t="s">
        <v>1460</v>
      </c>
      <c r="B327" s="65" t="s">
        <v>1252</v>
      </c>
      <c r="C327" s="310"/>
      <c r="D327" s="67" t="s">
        <v>1458</v>
      </c>
      <c r="E327" s="67" t="str">
        <f t="shared" si="6"/>
        <v>Pintura al látex para interiores</v>
      </c>
    </row>
    <row r="328" spans="1:5" x14ac:dyDescent="0.2">
      <c r="A328" s="67" t="s">
        <v>1461</v>
      </c>
      <c r="B328" s="65" t="s">
        <v>4</v>
      </c>
      <c r="C328" s="310"/>
      <c r="D328" s="67" t="s">
        <v>1116</v>
      </c>
      <c r="E328" s="67" t="str">
        <f t="shared" si="6"/>
        <v xml:space="preserve">Maderas terciadas fenólicas                                            </v>
      </c>
    </row>
    <row r="329" spans="1:5" x14ac:dyDescent="0.2">
      <c r="A329" s="67" t="s">
        <v>1462</v>
      </c>
      <c r="B329" s="65" t="s">
        <v>4</v>
      </c>
      <c r="C329" s="310"/>
      <c r="D329" s="67" t="s">
        <v>1318</v>
      </c>
      <c r="E329" s="67" t="str">
        <f t="shared" si="6"/>
        <v>Pintura al látex para exteriores</v>
      </c>
    </row>
    <row r="330" spans="1:5" x14ac:dyDescent="0.2">
      <c r="A330" s="67" t="s">
        <v>1463</v>
      </c>
      <c r="B330" s="65" t="s">
        <v>1100</v>
      </c>
      <c r="C330" s="310"/>
      <c r="D330" s="67" t="s">
        <v>1464</v>
      </c>
      <c r="E330" s="67" t="str">
        <f t="shared" si="6"/>
        <v xml:space="preserve">Zócalo granítico             </v>
      </c>
    </row>
    <row r="331" spans="1:5" x14ac:dyDescent="0.2">
      <c r="A331" s="67" t="s">
        <v>1465</v>
      </c>
      <c r="B331" s="65" t="s">
        <v>4</v>
      </c>
      <c r="C331" s="310"/>
      <c r="D331" s="67" t="s">
        <v>1416</v>
      </c>
      <c r="E331" s="67" t="str">
        <f t="shared" si="6"/>
        <v>Mesada de granito</v>
      </c>
    </row>
    <row r="332" spans="1:5" x14ac:dyDescent="0.2">
      <c r="A332" s="67" t="s">
        <v>1466</v>
      </c>
      <c r="B332" s="65" t="s">
        <v>6</v>
      </c>
      <c r="C332" s="310"/>
      <c r="D332" s="67" t="s">
        <v>1467</v>
      </c>
      <c r="E332" s="67" t="str">
        <f t="shared" si="6"/>
        <v>Yeso blanco</v>
      </c>
    </row>
    <row r="333" spans="1:5" x14ac:dyDescent="0.2">
      <c r="A333" s="67" t="s">
        <v>1468</v>
      </c>
      <c r="B333" s="65" t="s">
        <v>6</v>
      </c>
      <c r="C333" s="310"/>
      <c r="D333" s="67" t="s">
        <v>1467</v>
      </c>
      <c r="E333" s="67" t="str">
        <f t="shared" si="6"/>
        <v>Yeso blanco</v>
      </c>
    </row>
    <row r="334" spans="1:5" x14ac:dyDescent="0.2">
      <c r="A334" s="67" t="s">
        <v>1469</v>
      </c>
      <c r="B334" s="65" t="s">
        <v>6</v>
      </c>
      <c r="C334" s="310"/>
      <c r="D334" s="67" t="s">
        <v>1372</v>
      </c>
      <c r="E334" s="67" t="str">
        <f t="shared" si="6"/>
        <v xml:space="preserve">Maderas aserradas                                                      </v>
      </c>
    </row>
    <row r="335" spans="1:5" x14ac:dyDescent="0.2">
      <c r="A335" s="67" t="s">
        <v>1470</v>
      </c>
      <c r="B335" s="65" t="s">
        <v>868</v>
      </c>
      <c r="C335" s="310"/>
      <c r="D335" s="67" t="s">
        <v>1471</v>
      </c>
      <c r="E335" s="67" t="str">
        <f t="shared" si="6"/>
        <v>Máquinas viales para la construcción (incluye: Máquinas viales autopropulsadas, Máquinas viales no autopropulsadas y Hormigoneras)</v>
      </c>
    </row>
    <row r="336" spans="1:5" x14ac:dyDescent="0.2">
      <c r="A336" s="67" t="s">
        <v>1472</v>
      </c>
      <c r="B336" s="65" t="s">
        <v>1077</v>
      </c>
      <c r="C336" s="310"/>
      <c r="D336" s="67" t="s">
        <v>1471</v>
      </c>
      <c r="E336" s="67" t="str">
        <f t="shared" si="6"/>
        <v>Máquinas viales para la construcción (incluye: Máquinas viales autopropulsadas, Máquinas viales no autopropulsadas y Hormigoneras)</v>
      </c>
    </row>
    <row r="337" spans="1:5" x14ac:dyDescent="0.2">
      <c r="A337" s="67" t="s">
        <v>1473</v>
      </c>
      <c r="B337" s="65" t="s">
        <v>4</v>
      </c>
      <c r="C337" s="310"/>
      <c r="D337" s="67" t="s">
        <v>1065</v>
      </c>
      <c r="E337" s="67" t="str">
        <f t="shared" si="6"/>
        <v>Gastos generales</v>
      </c>
    </row>
    <row r="338" spans="1:5" x14ac:dyDescent="0.2">
      <c r="A338" s="67" t="s">
        <v>1474</v>
      </c>
      <c r="B338" s="65" t="s">
        <v>1100</v>
      </c>
      <c r="C338" s="310"/>
      <c r="D338" s="67" t="s">
        <v>1128</v>
      </c>
      <c r="E338" s="67" t="str">
        <f t="shared" si="6"/>
        <v xml:space="preserve">Chapas metálicas                                                       </v>
      </c>
    </row>
    <row r="339" spans="1:5" x14ac:dyDescent="0.2">
      <c r="A339" s="67" t="s">
        <v>1475</v>
      </c>
      <c r="B339" s="65" t="s">
        <v>6</v>
      </c>
      <c r="C339" s="310"/>
      <c r="D339" s="67" t="s">
        <v>1205</v>
      </c>
      <c r="E339" s="67" t="str">
        <f t="shared" si="6"/>
        <v xml:space="preserve">Polímeros del cloruro de vinilo                                        </v>
      </c>
    </row>
    <row r="340" spans="1:5" x14ac:dyDescent="0.2">
      <c r="A340" s="67" t="s">
        <v>1476</v>
      </c>
      <c r="B340" s="65" t="s">
        <v>5</v>
      </c>
      <c r="C340" s="310"/>
      <c r="D340" s="67" t="s">
        <v>1477</v>
      </c>
      <c r="E340" s="67" t="str">
        <f t="shared" si="6"/>
        <v>Poliestireno expandido en placas</v>
      </c>
    </row>
    <row r="341" spans="1:5" x14ac:dyDescent="0.2">
      <c r="A341" s="67" t="s">
        <v>1478</v>
      </c>
      <c r="B341" s="65" t="s">
        <v>6</v>
      </c>
      <c r="C341" s="310"/>
      <c r="D341" s="67" t="s">
        <v>1479</v>
      </c>
      <c r="E341" s="67" t="str">
        <f t="shared" si="6"/>
        <v xml:space="preserve">Film de polietileno                                                    </v>
      </c>
    </row>
    <row r="342" spans="1:5" x14ac:dyDescent="0.2">
      <c r="A342" s="67" t="s">
        <v>1480</v>
      </c>
      <c r="B342" s="65" t="s">
        <v>6</v>
      </c>
      <c r="C342" s="310"/>
      <c r="D342" s="67" t="s">
        <v>1205</v>
      </c>
      <c r="E342" s="67" t="str">
        <f t="shared" si="6"/>
        <v xml:space="preserve">Polímeros del cloruro de vinilo                                        </v>
      </c>
    </row>
    <row r="343" spans="1:5" x14ac:dyDescent="0.2">
      <c r="A343" s="67" t="s">
        <v>1481</v>
      </c>
      <c r="B343" s="65" t="s">
        <v>5</v>
      </c>
      <c r="C343" s="310"/>
      <c r="D343" s="67" t="s">
        <v>1383</v>
      </c>
      <c r="E343" s="67" t="str">
        <f t="shared" si="6"/>
        <v xml:space="preserve">Yesos y piedras calizas                                                </v>
      </c>
    </row>
    <row r="344" spans="1:5" x14ac:dyDescent="0.2">
      <c r="A344" s="67" t="s">
        <v>1482</v>
      </c>
      <c r="B344" s="65" t="s">
        <v>1107</v>
      </c>
      <c r="C344" s="310"/>
      <c r="D344" s="67" t="s">
        <v>1146</v>
      </c>
      <c r="E344" s="67" t="str">
        <f t="shared" si="6"/>
        <v>Instalación eléctrica</v>
      </c>
    </row>
    <row r="345" spans="1:5" x14ac:dyDescent="0.2">
      <c r="A345" s="67" t="s">
        <v>1483</v>
      </c>
      <c r="B345" s="65" t="s">
        <v>4</v>
      </c>
      <c r="C345" s="310"/>
      <c r="D345" s="67" t="s">
        <v>1146</v>
      </c>
      <c r="E345" s="67" t="str">
        <f t="shared" si="6"/>
        <v>Instalación eléctrica</v>
      </c>
    </row>
    <row r="346" spans="1:5" x14ac:dyDescent="0.2">
      <c r="A346" s="67" t="s">
        <v>1484</v>
      </c>
      <c r="B346" s="65" t="s">
        <v>4</v>
      </c>
      <c r="C346" s="310"/>
      <c r="D346" s="67" t="s">
        <v>1134</v>
      </c>
      <c r="E346" s="67" t="str">
        <f t="shared" si="6"/>
        <v>Hormigón elaborado</v>
      </c>
    </row>
    <row r="347" spans="1:5" x14ac:dyDescent="0.2">
      <c r="A347" s="67" t="s">
        <v>1485</v>
      </c>
      <c r="B347" s="65" t="s">
        <v>4</v>
      </c>
      <c r="C347" s="310"/>
      <c r="D347" s="67" t="s">
        <v>1134</v>
      </c>
      <c r="E347" s="67" t="str">
        <f t="shared" si="6"/>
        <v>Hormigón elaborado</v>
      </c>
    </row>
    <row r="348" spans="1:5" x14ac:dyDescent="0.2">
      <c r="A348" s="67" t="s">
        <v>1486</v>
      </c>
      <c r="B348" s="65" t="s">
        <v>6</v>
      </c>
      <c r="C348" s="310"/>
      <c r="D348" s="67" t="s">
        <v>1128</v>
      </c>
      <c r="E348" s="67" t="str">
        <f t="shared" si="6"/>
        <v xml:space="preserve">Chapas metálicas                                                       </v>
      </c>
    </row>
    <row r="349" spans="1:5" x14ac:dyDescent="0.2">
      <c r="A349" s="67" t="s">
        <v>1487</v>
      </c>
      <c r="B349" s="65" t="s">
        <v>4</v>
      </c>
      <c r="C349" s="310"/>
      <c r="D349" s="67" t="s">
        <v>1199</v>
      </c>
      <c r="E349" s="67" t="str">
        <f t="shared" ref="E349:E412" si="7">IFERROR(VLOOKUP(D349,Tabla_Indices,5,FALSE),"")</f>
        <v>Puerta metálica vidriada</v>
      </c>
    </row>
    <row r="350" spans="1:5" x14ac:dyDescent="0.2">
      <c r="A350" s="67" t="s">
        <v>1488</v>
      </c>
      <c r="B350" s="65" t="s">
        <v>4</v>
      </c>
      <c r="C350" s="310"/>
      <c r="D350" s="67" t="s">
        <v>1199</v>
      </c>
      <c r="E350" s="67" t="str">
        <f t="shared" si="7"/>
        <v>Puerta metálica vidriada</v>
      </c>
    </row>
    <row r="351" spans="1:5" x14ac:dyDescent="0.2">
      <c r="A351" s="67" t="s">
        <v>1489</v>
      </c>
      <c r="B351" s="65" t="s">
        <v>1107</v>
      </c>
      <c r="C351" s="310"/>
      <c r="D351" s="67" t="s">
        <v>1335</v>
      </c>
      <c r="E351" s="67" t="str">
        <f t="shared" si="7"/>
        <v xml:space="preserve">Interruptor termomagnético </v>
      </c>
    </row>
    <row r="352" spans="1:5" x14ac:dyDescent="0.2">
      <c r="A352" s="67" t="s">
        <v>1490</v>
      </c>
      <c r="B352" s="65" t="s">
        <v>1234</v>
      </c>
      <c r="C352" s="310"/>
      <c r="D352" s="67" t="s">
        <v>1347</v>
      </c>
      <c r="E352" s="67" t="str">
        <f t="shared" si="7"/>
        <v>Jabalina</v>
      </c>
    </row>
    <row r="353" spans="1:5" x14ac:dyDescent="0.2">
      <c r="A353" s="67" t="s">
        <v>1491</v>
      </c>
      <c r="B353" s="65" t="s">
        <v>1107</v>
      </c>
      <c r="C353" s="310"/>
      <c r="D353" s="67" t="s">
        <v>1141</v>
      </c>
      <c r="E353" s="67" t="str">
        <f t="shared" si="7"/>
        <v>Caja para pares telefónicos</v>
      </c>
    </row>
    <row r="354" spans="1:5" x14ac:dyDescent="0.2">
      <c r="A354" s="67" t="s">
        <v>1492</v>
      </c>
      <c r="B354" s="65" t="s">
        <v>6</v>
      </c>
      <c r="C354" s="310"/>
      <c r="D354" s="67" t="s">
        <v>1134</v>
      </c>
      <c r="E354" s="67" t="str">
        <f t="shared" si="7"/>
        <v>Hormigón elaborado</v>
      </c>
    </row>
    <row r="355" spans="1:5" x14ac:dyDescent="0.2">
      <c r="A355" s="67" t="s">
        <v>1493</v>
      </c>
      <c r="B355" s="65" t="s">
        <v>4</v>
      </c>
      <c r="C355" s="310"/>
      <c r="D355" s="67" t="s">
        <v>1134</v>
      </c>
      <c r="E355" s="67" t="str">
        <f t="shared" si="7"/>
        <v>Hormigón elaborado</v>
      </c>
    </row>
    <row r="356" spans="1:5" x14ac:dyDescent="0.2">
      <c r="A356" s="67" t="s">
        <v>1494</v>
      </c>
      <c r="B356" s="65" t="s">
        <v>4</v>
      </c>
      <c r="C356" s="310"/>
      <c r="D356" s="67" t="s">
        <v>1495</v>
      </c>
      <c r="E356" s="67" t="str">
        <f t="shared" si="7"/>
        <v>Regulador de gas</v>
      </c>
    </row>
    <row r="357" spans="1:5" x14ac:dyDescent="0.2">
      <c r="A357" s="67" t="s">
        <v>1496</v>
      </c>
      <c r="B357" s="65" t="s">
        <v>4</v>
      </c>
      <c r="C357" s="310"/>
      <c r="D357" s="67" t="s">
        <v>1495</v>
      </c>
      <c r="E357" s="67" t="str">
        <f t="shared" si="7"/>
        <v>Regulador de gas</v>
      </c>
    </row>
    <row r="358" spans="1:5" x14ac:dyDescent="0.2">
      <c r="A358" s="67" t="s">
        <v>1497</v>
      </c>
      <c r="B358" s="65" t="s">
        <v>6</v>
      </c>
      <c r="C358" s="310"/>
      <c r="D358" s="67" t="s">
        <v>1101</v>
      </c>
      <c r="E358" s="67" t="str">
        <f t="shared" si="7"/>
        <v xml:space="preserve">Alambres de acero                                                      </v>
      </c>
    </row>
    <row r="359" spans="1:5" x14ac:dyDescent="0.2">
      <c r="A359" s="67" t="s">
        <v>1498</v>
      </c>
      <c r="B359" s="65" t="s">
        <v>4</v>
      </c>
      <c r="C359" s="310"/>
      <c r="D359" s="67" t="s">
        <v>1499</v>
      </c>
      <c r="E359" s="67" t="str">
        <f t="shared" si="7"/>
        <v xml:space="preserve">Barras de hierro y acero                                               </v>
      </c>
    </row>
    <row r="360" spans="1:5" x14ac:dyDescent="0.2">
      <c r="A360" s="67" t="s">
        <v>1500</v>
      </c>
      <c r="B360" s="65" t="s">
        <v>4</v>
      </c>
      <c r="C360" s="310"/>
      <c r="D360" s="67" t="s">
        <v>1128</v>
      </c>
      <c r="E360" s="67" t="str">
        <f t="shared" si="7"/>
        <v xml:space="preserve">Chapas metálicas                                                       </v>
      </c>
    </row>
    <row r="361" spans="1:5" x14ac:dyDescent="0.2">
      <c r="A361" s="67" t="s">
        <v>1501</v>
      </c>
      <c r="B361" s="65" t="s">
        <v>1100</v>
      </c>
      <c r="C361" s="310"/>
      <c r="D361" s="67" t="s">
        <v>1205</v>
      </c>
      <c r="E361" s="67" t="str">
        <f t="shared" si="7"/>
        <v xml:space="preserve">Polímeros del cloruro de vinilo                                        </v>
      </c>
    </row>
    <row r="362" spans="1:5" x14ac:dyDescent="0.2">
      <c r="A362" s="67" t="s">
        <v>1502</v>
      </c>
      <c r="B362" s="65" t="s">
        <v>5</v>
      </c>
      <c r="C362" s="310"/>
      <c r="D362" s="67" t="s">
        <v>943</v>
      </c>
      <c r="E362" s="67" t="str">
        <f t="shared" si="7"/>
        <v>Canto rodado clasificado</v>
      </c>
    </row>
    <row r="363" spans="1:5" x14ac:dyDescent="0.2">
      <c r="A363" s="67" t="s">
        <v>1503</v>
      </c>
      <c r="B363" s="65" t="s">
        <v>1107</v>
      </c>
      <c r="C363" s="310"/>
      <c r="D363" s="67" t="s">
        <v>1146</v>
      </c>
      <c r="E363" s="67" t="str">
        <f t="shared" si="7"/>
        <v>Instalación eléctrica</v>
      </c>
    </row>
    <row r="364" spans="1:5" x14ac:dyDescent="0.2">
      <c r="A364" s="67" t="s">
        <v>1504</v>
      </c>
      <c r="B364" s="65" t="s">
        <v>4</v>
      </c>
      <c r="C364" s="310"/>
      <c r="D364" s="67" t="s">
        <v>1205</v>
      </c>
      <c r="E364" s="67" t="str">
        <f t="shared" si="7"/>
        <v xml:space="preserve">Polímeros del cloruro de vinilo                                        </v>
      </c>
    </row>
    <row r="365" spans="1:5" x14ac:dyDescent="0.2">
      <c r="A365" s="67" t="s">
        <v>1505</v>
      </c>
      <c r="B365" s="65" t="s">
        <v>4</v>
      </c>
      <c r="C365" s="310"/>
      <c r="D365" s="67" t="s">
        <v>1126</v>
      </c>
      <c r="E365" s="67" t="str">
        <f t="shared" si="7"/>
        <v>Casilla para obrador</v>
      </c>
    </row>
    <row r="366" spans="1:5" x14ac:dyDescent="0.2">
      <c r="A366" s="67" t="s">
        <v>1506</v>
      </c>
      <c r="B366" s="65" t="s">
        <v>1107</v>
      </c>
      <c r="C366" s="310"/>
      <c r="D366" s="67" t="s">
        <v>1335</v>
      </c>
      <c r="E366" s="67" t="str">
        <f t="shared" si="7"/>
        <v xml:space="preserve">Interruptor termomagnético </v>
      </c>
    </row>
    <row r="367" spans="1:5" x14ac:dyDescent="0.2">
      <c r="A367" s="67" t="s">
        <v>1507</v>
      </c>
      <c r="B367" s="65" t="s">
        <v>4</v>
      </c>
      <c r="C367" s="310"/>
      <c r="D367" s="67" t="s">
        <v>1205</v>
      </c>
      <c r="E367" s="67" t="str">
        <f t="shared" si="7"/>
        <v xml:space="preserve">Polímeros del cloruro de vinilo                                        </v>
      </c>
    </row>
    <row r="368" spans="1:5" x14ac:dyDescent="0.2">
      <c r="A368" s="67" t="s">
        <v>1508</v>
      </c>
      <c r="B368" s="65" t="s">
        <v>6</v>
      </c>
      <c r="C368" s="310"/>
      <c r="D368" s="67" t="s">
        <v>1383</v>
      </c>
      <c r="E368" s="67" t="str">
        <f t="shared" si="7"/>
        <v xml:space="preserve">Yesos y piedras calizas                                                </v>
      </c>
    </row>
    <row r="369" spans="1:5" x14ac:dyDescent="0.2">
      <c r="A369" s="67" t="s">
        <v>1509</v>
      </c>
      <c r="B369" s="65" t="s">
        <v>4</v>
      </c>
      <c r="C369" s="310"/>
      <c r="D369" s="67" t="s">
        <v>1122</v>
      </c>
      <c r="E369" s="67" t="str">
        <f t="shared" si="7"/>
        <v xml:space="preserve">Transformadores                                                        </v>
      </c>
    </row>
    <row r="370" spans="1:5" x14ac:dyDescent="0.2">
      <c r="A370" s="67" t="s">
        <v>1510</v>
      </c>
      <c r="B370" s="65" t="s">
        <v>6</v>
      </c>
      <c r="C370" s="310"/>
      <c r="D370" s="67" t="s">
        <v>1098</v>
      </c>
      <c r="E370" s="67" t="str">
        <f t="shared" si="7"/>
        <v>Adhesivo para pisos y revestimientos cerámicos</v>
      </c>
    </row>
    <row r="371" spans="1:5" x14ac:dyDescent="0.2">
      <c r="A371" s="67" t="s">
        <v>1511</v>
      </c>
      <c r="B371" s="65" t="s">
        <v>6</v>
      </c>
      <c r="C371" s="310"/>
      <c r="D371" s="67" t="s">
        <v>1098</v>
      </c>
      <c r="E371" s="67" t="str">
        <f t="shared" si="7"/>
        <v>Adhesivo para pisos y revestimientos cerámicos</v>
      </c>
    </row>
    <row r="372" spans="1:5" x14ac:dyDescent="0.2">
      <c r="A372" s="67" t="s">
        <v>1512</v>
      </c>
      <c r="B372" s="65" t="s">
        <v>1107</v>
      </c>
      <c r="C372" s="310"/>
      <c r="D372" s="67" t="s">
        <v>1116</v>
      </c>
      <c r="E372" s="67" t="str">
        <f t="shared" si="7"/>
        <v xml:space="preserve">Maderas terciadas fenólicas                                            </v>
      </c>
    </row>
    <row r="373" spans="1:5" x14ac:dyDescent="0.2">
      <c r="A373" s="67" t="s">
        <v>1513</v>
      </c>
      <c r="B373" s="65" t="s">
        <v>1107</v>
      </c>
      <c r="C373" s="310"/>
      <c r="D373" s="67" t="s">
        <v>1122</v>
      </c>
      <c r="E373" s="67" t="str">
        <f t="shared" si="7"/>
        <v xml:space="preserve">Transformadores                                                        </v>
      </c>
    </row>
    <row r="374" spans="1:5" x14ac:dyDescent="0.2">
      <c r="A374" s="67" t="s">
        <v>1514</v>
      </c>
      <c r="B374" s="65" t="s">
        <v>4</v>
      </c>
      <c r="C374" s="310"/>
      <c r="D374" s="67" t="s">
        <v>1335</v>
      </c>
      <c r="E374" s="67" t="str">
        <f t="shared" si="7"/>
        <v xml:space="preserve">Interruptor termomagnético </v>
      </c>
    </row>
    <row r="375" spans="1:5" x14ac:dyDescent="0.2">
      <c r="A375" s="67" t="s">
        <v>1515</v>
      </c>
      <c r="B375" s="65" t="s">
        <v>4</v>
      </c>
      <c r="C375" s="310"/>
      <c r="D375" s="67" t="s">
        <v>1096</v>
      </c>
      <c r="E375" s="67" t="str">
        <f t="shared" si="7"/>
        <v xml:space="preserve">Motores eléctricos                                                     </v>
      </c>
    </row>
    <row r="376" spans="1:5" x14ac:dyDescent="0.2">
      <c r="A376" s="67" t="s">
        <v>1516</v>
      </c>
      <c r="B376" s="65" t="s">
        <v>4</v>
      </c>
      <c r="C376" s="310"/>
      <c r="D376" s="67" t="s">
        <v>1096</v>
      </c>
      <c r="E376" s="67" t="str">
        <f t="shared" si="7"/>
        <v xml:space="preserve">Motores eléctricos                                                     </v>
      </c>
    </row>
    <row r="377" spans="1:5" x14ac:dyDescent="0.2">
      <c r="A377" s="67" t="s">
        <v>1517</v>
      </c>
      <c r="B377" s="65" t="s">
        <v>868</v>
      </c>
      <c r="C377" s="310"/>
      <c r="D377" s="67" t="s">
        <v>1128</v>
      </c>
      <c r="E377" s="67" t="str">
        <f t="shared" si="7"/>
        <v xml:space="preserve">Chapas metálicas                                                       </v>
      </c>
    </row>
    <row r="378" spans="1:5" x14ac:dyDescent="0.2">
      <c r="A378" s="67" t="s">
        <v>1518</v>
      </c>
      <c r="B378" s="65" t="s">
        <v>6</v>
      </c>
      <c r="C378" s="310"/>
      <c r="D378" s="67" t="s">
        <v>1383</v>
      </c>
      <c r="E378" s="67" t="str">
        <f t="shared" si="7"/>
        <v xml:space="preserve">Yesos y piedras calizas                                                </v>
      </c>
    </row>
    <row r="379" spans="1:5" x14ac:dyDescent="0.2">
      <c r="A379" s="67" t="s">
        <v>1519</v>
      </c>
      <c r="B379" s="65" t="s">
        <v>868</v>
      </c>
      <c r="C379" s="310"/>
      <c r="D379" s="67" t="s">
        <v>1520</v>
      </c>
      <c r="E379" s="67" t="str">
        <f t="shared" si="7"/>
        <v>Caja de chapa con tablero trifásico</v>
      </c>
    </row>
    <row r="380" spans="1:5" x14ac:dyDescent="0.2">
      <c r="A380" s="67" t="s">
        <v>1521</v>
      </c>
      <c r="B380" s="65" t="s">
        <v>4</v>
      </c>
      <c r="C380" s="310"/>
      <c r="D380" s="67" t="s">
        <v>1132</v>
      </c>
      <c r="E380" s="67" t="str">
        <f t="shared" si="7"/>
        <v xml:space="preserve">Piletas y mesadas de acero inoxidable                                  </v>
      </c>
    </row>
    <row r="381" spans="1:5" x14ac:dyDescent="0.2">
      <c r="A381" s="67" t="s">
        <v>1522</v>
      </c>
      <c r="B381" s="65" t="s">
        <v>4</v>
      </c>
      <c r="C381" s="310"/>
      <c r="D381" s="67" t="s">
        <v>1520</v>
      </c>
      <c r="E381" s="67" t="str">
        <f t="shared" si="7"/>
        <v>Caja de chapa con tablero trifásico</v>
      </c>
    </row>
    <row r="382" spans="1:5" x14ac:dyDescent="0.2">
      <c r="A382" s="67" t="s">
        <v>1523</v>
      </c>
      <c r="B382" s="65" t="s">
        <v>4</v>
      </c>
      <c r="C382" s="310"/>
      <c r="D382" s="67" t="s">
        <v>1524</v>
      </c>
      <c r="E382" s="67" t="str">
        <f t="shared" si="7"/>
        <v>Tanque para agua de polietileno tricapa, aprobado, de 1000 litros de capacidad</v>
      </c>
    </row>
    <row r="383" spans="1:5" x14ac:dyDescent="0.2">
      <c r="A383" s="67" t="s">
        <v>1525</v>
      </c>
      <c r="B383" s="65" t="s">
        <v>4</v>
      </c>
      <c r="C383" s="310"/>
      <c r="D383" s="67" t="s">
        <v>1524</v>
      </c>
      <c r="E383" s="67" t="str">
        <f t="shared" si="7"/>
        <v>Tanque para agua de polietileno tricapa, aprobado, de 1000 litros de capacidad</v>
      </c>
    </row>
    <row r="384" spans="1:5" x14ac:dyDescent="0.2">
      <c r="A384" s="67" t="s">
        <v>1525</v>
      </c>
      <c r="B384" s="65" t="s">
        <v>4</v>
      </c>
      <c r="C384" s="310"/>
      <c r="D384" s="67" t="s">
        <v>1524</v>
      </c>
      <c r="E384" s="67" t="str">
        <f t="shared" si="7"/>
        <v>Tanque para agua de polietileno tricapa, aprobado, de 1000 litros de capacidad</v>
      </c>
    </row>
    <row r="385" spans="1:5" x14ac:dyDescent="0.2">
      <c r="A385" s="67" t="s">
        <v>1526</v>
      </c>
      <c r="B385" s="65" t="s">
        <v>6</v>
      </c>
      <c r="C385" s="310"/>
      <c r="D385" s="67" t="s">
        <v>1527</v>
      </c>
      <c r="E385" s="67" t="str">
        <f t="shared" si="7"/>
        <v xml:space="preserve">Perfiles de hierro / acero                                           </v>
      </c>
    </row>
    <row r="386" spans="1:5" x14ac:dyDescent="0.2">
      <c r="A386" s="67" t="s">
        <v>1528</v>
      </c>
      <c r="B386" s="65" t="s">
        <v>1100</v>
      </c>
      <c r="C386" s="310"/>
      <c r="D386" s="67" t="s">
        <v>1128</v>
      </c>
      <c r="E386" s="67" t="str">
        <f t="shared" si="7"/>
        <v xml:space="preserve">Chapas metálicas                                                       </v>
      </c>
    </row>
    <row r="387" spans="1:5" x14ac:dyDescent="0.2">
      <c r="A387" s="67" t="s">
        <v>1529</v>
      </c>
      <c r="B387" s="65" t="s">
        <v>1100</v>
      </c>
      <c r="C387" s="310"/>
      <c r="D387" s="67" t="s">
        <v>1499</v>
      </c>
      <c r="E387" s="67" t="str">
        <f t="shared" si="7"/>
        <v xml:space="preserve">Barras de hierro y acero                                               </v>
      </c>
    </row>
    <row r="388" spans="1:5" x14ac:dyDescent="0.2">
      <c r="A388" s="67" t="s">
        <v>1530</v>
      </c>
      <c r="B388" s="65" t="s">
        <v>6</v>
      </c>
      <c r="C388" s="310"/>
      <c r="D388" s="67" t="s">
        <v>1128</v>
      </c>
      <c r="E388" s="67" t="str">
        <f t="shared" si="7"/>
        <v xml:space="preserve">Chapas metálicas                                                       </v>
      </c>
    </row>
    <row r="389" spans="1:5" x14ac:dyDescent="0.2">
      <c r="A389" s="67" t="s">
        <v>1531</v>
      </c>
      <c r="B389" s="65" t="s">
        <v>1107</v>
      </c>
      <c r="C389" s="310"/>
      <c r="D389" s="67" t="s">
        <v>1259</v>
      </c>
      <c r="E389" s="67" t="str">
        <f t="shared" si="7"/>
        <v xml:space="preserve">Electrobombas                                                          </v>
      </c>
    </row>
    <row r="390" spans="1:5" x14ac:dyDescent="0.2">
      <c r="A390" s="67" t="s">
        <v>1532</v>
      </c>
      <c r="B390" s="65" t="s">
        <v>1107</v>
      </c>
      <c r="C390" s="310"/>
      <c r="D390" s="67" t="s">
        <v>1096</v>
      </c>
      <c r="E390" s="67" t="str">
        <f t="shared" si="7"/>
        <v xml:space="preserve">Motores eléctricos                                                     </v>
      </c>
    </row>
    <row r="391" spans="1:5" x14ac:dyDescent="0.2">
      <c r="A391" s="67" t="s">
        <v>1533</v>
      </c>
      <c r="B391" s="65" t="s">
        <v>4</v>
      </c>
      <c r="C391" s="310"/>
      <c r="D391" s="67" t="s">
        <v>1096</v>
      </c>
      <c r="E391" s="67" t="str">
        <f t="shared" si="7"/>
        <v xml:space="preserve">Motores eléctricos                                                     </v>
      </c>
    </row>
    <row r="392" spans="1:5" x14ac:dyDescent="0.2">
      <c r="A392" s="67" t="s">
        <v>1534</v>
      </c>
      <c r="B392" s="65" t="s">
        <v>1252</v>
      </c>
      <c r="C392" s="310"/>
      <c r="D392" s="67" t="s">
        <v>1253</v>
      </c>
      <c r="E392" s="67" t="str">
        <f t="shared" si="7"/>
        <v xml:space="preserve">Naftas                                                                 </v>
      </c>
    </row>
    <row r="393" spans="1:5" x14ac:dyDescent="0.2">
      <c r="A393" s="67" t="s">
        <v>1535</v>
      </c>
      <c r="B393" s="65" t="s">
        <v>5</v>
      </c>
      <c r="C393" s="310"/>
      <c r="D393" s="67" t="s">
        <v>886</v>
      </c>
      <c r="E393" s="67" t="str">
        <f t="shared" si="7"/>
        <v>Arena clasificada lavada</v>
      </c>
    </row>
    <row r="394" spans="1:5" x14ac:dyDescent="0.2">
      <c r="A394" s="67" t="s">
        <v>1536</v>
      </c>
      <c r="B394" s="65" t="s">
        <v>1107</v>
      </c>
      <c r="C394" s="310"/>
      <c r="D394" s="67" t="s">
        <v>1128</v>
      </c>
      <c r="E394" s="67" t="str">
        <f t="shared" si="7"/>
        <v xml:space="preserve">Chapas metálicas                                                       </v>
      </c>
    </row>
    <row r="395" spans="1:5" x14ac:dyDescent="0.2">
      <c r="A395" s="67" t="s">
        <v>1537</v>
      </c>
      <c r="B395" s="65" t="s">
        <v>4</v>
      </c>
      <c r="C395" s="310"/>
      <c r="D395" s="67" t="s">
        <v>1372</v>
      </c>
      <c r="E395" s="67" t="str">
        <f t="shared" si="7"/>
        <v xml:space="preserve">Maderas aserradas                                                      </v>
      </c>
    </row>
    <row r="396" spans="1:5" x14ac:dyDescent="0.2">
      <c r="A396" s="67" t="s">
        <v>1538</v>
      </c>
      <c r="B396" s="65" t="s">
        <v>1539</v>
      </c>
      <c r="C396" s="310"/>
      <c r="D396" s="67" t="s">
        <v>1540</v>
      </c>
      <c r="E396" s="67" t="str">
        <f t="shared" si="7"/>
        <v>Pileta de cocina de acero inoxidable</v>
      </c>
    </row>
    <row r="397" spans="1:5" x14ac:dyDescent="0.2">
      <c r="A397" s="67" t="s">
        <v>1538</v>
      </c>
      <c r="B397" s="65" t="s">
        <v>1539</v>
      </c>
      <c r="C397" s="310"/>
      <c r="D397" s="67" t="s">
        <v>1540</v>
      </c>
      <c r="E397" s="67" t="str">
        <f t="shared" si="7"/>
        <v>Pileta de cocina de acero inoxidable</v>
      </c>
    </row>
    <row r="398" spans="1:5" x14ac:dyDescent="0.2">
      <c r="A398" s="67" t="s">
        <v>1541</v>
      </c>
      <c r="B398" s="65" t="s">
        <v>1107</v>
      </c>
      <c r="C398" s="310"/>
      <c r="D398" s="67" t="s">
        <v>1542</v>
      </c>
      <c r="E398" s="67" t="str">
        <f t="shared" si="7"/>
        <v>Tomacorriente con toma a tierra</v>
      </c>
    </row>
    <row r="399" spans="1:5" x14ac:dyDescent="0.2">
      <c r="A399" s="67" t="s">
        <v>1543</v>
      </c>
      <c r="B399" s="65" t="s">
        <v>1544</v>
      </c>
      <c r="C399" s="310"/>
      <c r="D399" s="67" t="s">
        <v>1300</v>
      </c>
      <c r="E399" s="67" t="str">
        <f t="shared" si="7"/>
        <v xml:space="preserve">Bulones                                                                </v>
      </c>
    </row>
    <row r="400" spans="1:5" x14ac:dyDescent="0.2">
      <c r="A400" s="67" t="s">
        <v>1545</v>
      </c>
      <c r="B400" s="65" t="s">
        <v>868</v>
      </c>
      <c r="C400" s="310"/>
      <c r="D400" s="67" t="s">
        <v>1300</v>
      </c>
      <c r="E400" s="67" t="str">
        <f t="shared" si="7"/>
        <v xml:space="preserve">Bulones                                                                </v>
      </c>
    </row>
    <row r="401" spans="1:5" x14ac:dyDescent="0.2">
      <c r="A401" s="67" t="s">
        <v>1546</v>
      </c>
      <c r="B401" s="65" t="s">
        <v>868</v>
      </c>
      <c r="C401" s="310"/>
      <c r="D401" s="67" t="s">
        <v>1300</v>
      </c>
      <c r="E401" s="67" t="str">
        <f t="shared" si="7"/>
        <v xml:space="preserve">Bulones                                                                </v>
      </c>
    </row>
    <row r="402" spans="1:5" x14ac:dyDescent="0.2">
      <c r="A402" s="67" t="s">
        <v>1547</v>
      </c>
      <c r="B402" s="65" t="s">
        <v>4</v>
      </c>
      <c r="C402" s="310"/>
      <c r="D402" s="67" t="s">
        <v>1122</v>
      </c>
      <c r="E402" s="67" t="str">
        <f t="shared" si="7"/>
        <v xml:space="preserve">Transformadores                                                        </v>
      </c>
    </row>
    <row r="403" spans="1:5" x14ac:dyDescent="0.2">
      <c r="A403" s="67" t="s">
        <v>1548</v>
      </c>
      <c r="B403" s="65" t="s">
        <v>1399</v>
      </c>
      <c r="C403" s="310"/>
      <c r="D403" s="67" t="s">
        <v>1166</v>
      </c>
      <c r="E403" s="67" t="str">
        <f t="shared" si="7"/>
        <v xml:space="preserve">Caños y tubos de PVC                                                   </v>
      </c>
    </row>
    <row r="404" spans="1:5" x14ac:dyDescent="0.2">
      <c r="A404" s="67" t="s">
        <v>1549</v>
      </c>
      <c r="B404" s="65" t="s">
        <v>1148</v>
      </c>
      <c r="C404" s="310"/>
      <c r="D404" s="67" t="s">
        <v>1166</v>
      </c>
      <c r="E404" s="67" t="str">
        <f t="shared" si="7"/>
        <v xml:space="preserve">Caños y tubos de PVC                                                   </v>
      </c>
    </row>
    <row r="405" spans="1:5" x14ac:dyDescent="0.2">
      <c r="A405" s="67" t="s">
        <v>1550</v>
      </c>
      <c r="B405" s="65" t="s">
        <v>538</v>
      </c>
      <c r="C405" s="310"/>
      <c r="D405" s="67" t="s">
        <v>1166</v>
      </c>
      <c r="E405" s="67" t="str">
        <f t="shared" si="7"/>
        <v xml:space="preserve">Caños y tubos de PVC                                                   </v>
      </c>
    </row>
    <row r="406" spans="1:5" x14ac:dyDescent="0.2">
      <c r="A406" s="67" t="s">
        <v>1551</v>
      </c>
      <c r="B406" s="65" t="s">
        <v>4</v>
      </c>
      <c r="C406" s="310"/>
      <c r="D406" s="67" t="s">
        <v>1552</v>
      </c>
      <c r="E406" s="67" t="str">
        <f t="shared" si="7"/>
        <v>Tirante sin cepillar</v>
      </c>
    </row>
    <row r="407" spans="1:5" x14ac:dyDescent="0.2">
      <c r="A407" s="67" t="s">
        <v>1553</v>
      </c>
      <c r="B407" s="65" t="s">
        <v>6</v>
      </c>
      <c r="C407" s="310"/>
      <c r="D407" s="67" t="s">
        <v>1066</v>
      </c>
      <c r="E407" s="67" t="str">
        <f t="shared" si="7"/>
        <v xml:space="preserve">Mosaico granítico          </v>
      </c>
    </row>
    <row r="408" spans="1:5" x14ac:dyDescent="0.2">
      <c r="A408" s="67" t="s">
        <v>1554</v>
      </c>
      <c r="B408" s="65" t="s">
        <v>1234</v>
      </c>
      <c r="C408" s="310"/>
      <c r="D408" s="67" t="s">
        <v>1096</v>
      </c>
      <c r="E408" s="67" t="str">
        <f t="shared" si="7"/>
        <v xml:space="preserve">Motores eléctricos                                                     </v>
      </c>
    </row>
    <row r="409" spans="1:5" x14ac:dyDescent="0.2">
      <c r="A409" s="67" t="s">
        <v>1555</v>
      </c>
      <c r="B409" s="65" t="s">
        <v>1234</v>
      </c>
      <c r="C409" s="310"/>
      <c r="D409" s="67" t="s">
        <v>1096</v>
      </c>
      <c r="E409" s="67" t="str">
        <f t="shared" si="7"/>
        <v xml:space="preserve">Motores eléctricos                                                     </v>
      </c>
    </row>
    <row r="410" spans="1:5" x14ac:dyDescent="0.2">
      <c r="A410" s="67" t="s">
        <v>1556</v>
      </c>
      <c r="B410" s="65" t="s">
        <v>1234</v>
      </c>
      <c r="C410" s="310"/>
      <c r="D410" s="67" t="s">
        <v>1096</v>
      </c>
      <c r="E410" s="67" t="str">
        <f t="shared" si="7"/>
        <v xml:space="preserve">Motores eléctricos                                                     </v>
      </c>
    </row>
    <row r="411" spans="1:5" x14ac:dyDescent="0.2">
      <c r="A411" s="67" t="s">
        <v>1557</v>
      </c>
      <c r="B411" s="65" t="s">
        <v>1234</v>
      </c>
      <c r="C411" s="310"/>
      <c r="D411" s="67" t="s">
        <v>1096</v>
      </c>
      <c r="E411" s="67" t="str">
        <f t="shared" si="7"/>
        <v xml:space="preserve">Motores eléctricos                                                     </v>
      </c>
    </row>
    <row r="412" spans="1:5" x14ac:dyDescent="0.2">
      <c r="A412" s="67" t="s">
        <v>1558</v>
      </c>
      <c r="B412" s="65" t="s">
        <v>1234</v>
      </c>
      <c r="C412" s="310"/>
      <c r="D412" s="67" t="s">
        <v>1096</v>
      </c>
      <c r="E412" s="67" t="str">
        <f t="shared" si="7"/>
        <v xml:space="preserve">Motores eléctricos                                                     </v>
      </c>
    </row>
    <row r="413" spans="1:5" x14ac:dyDescent="0.2">
      <c r="A413" s="67" t="s">
        <v>1559</v>
      </c>
      <c r="B413" s="65" t="s">
        <v>4</v>
      </c>
      <c r="C413" s="310"/>
      <c r="D413" s="67" t="s">
        <v>1139</v>
      </c>
      <c r="E413" s="67" t="str">
        <f t="shared" ref="E413:E425" si="8">IFERROR(VLOOKUP(D413,Tabla_Indices,5,FALSE),"")</f>
        <v>Llave esclusa de bronce</v>
      </c>
    </row>
    <row r="414" spans="1:5" x14ac:dyDescent="0.2">
      <c r="A414" s="67" t="s">
        <v>1560</v>
      </c>
      <c r="B414" s="65" t="s">
        <v>4</v>
      </c>
      <c r="C414" s="310"/>
      <c r="D414" s="67" t="s">
        <v>1139</v>
      </c>
      <c r="E414" s="67" t="str">
        <f t="shared" si="8"/>
        <v>Llave esclusa de bronce</v>
      </c>
    </row>
    <row r="415" spans="1:5" x14ac:dyDescent="0.2">
      <c r="A415" s="67" t="s">
        <v>1561</v>
      </c>
      <c r="B415" s="65" t="s">
        <v>4</v>
      </c>
      <c r="C415" s="310"/>
      <c r="D415" s="67" t="s">
        <v>1065</v>
      </c>
      <c r="E415" s="67" t="str">
        <f t="shared" si="8"/>
        <v>Gastos generales</v>
      </c>
    </row>
    <row r="416" spans="1:5" x14ac:dyDescent="0.2">
      <c r="A416" s="67" t="s">
        <v>1562</v>
      </c>
      <c r="B416" s="65" t="s">
        <v>6</v>
      </c>
      <c r="C416" s="310"/>
      <c r="D416" s="67" t="s">
        <v>1563</v>
      </c>
      <c r="E416" s="67" t="str">
        <f t="shared" si="8"/>
        <v>Estructuras metálicas para construcción (incluye: Aberturas de aluminio, Aberturas de chapa de hierro y Cortinas de aluminio)</v>
      </c>
    </row>
    <row r="417" spans="1:6" x14ac:dyDescent="0.2">
      <c r="A417" s="67" t="s">
        <v>1564</v>
      </c>
      <c r="B417" s="65" t="s">
        <v>1107</v>
      </c>
      <c r="C417" s="310"/>
      <c r="D417" s="67" t="s">
        <v>1096</v>
      </c>
      <c r="E417" s="67" t="str">
        <f t="shared" si="8"/>
        <v xml:space="preserve">Motores eléctricos                                                     </v>
      </c>
    </row>
    <row r="418" spans="1:6" x14ac:dyDescent="0.2">
      <c r="A418" s="67" t="s">
        <v>1565</v>
      </c>
      <c r="B418" s="65" t="s">
        <v>4</v>
      </c>
      <c r="C418" s="310"/>
      <c r="D418" s="67" t="s">
        <v>1566</v>
      </c>
      <c r="E418" s="67" t="str">
        <f t="shared" si="8"/>
        <v>Ventana corrediza metálica y ventiluz metálico (incluye: Ventana corrediza metálica, Ventana corrediza metálica con vidrio repartido y Ventiluz metálico)</v>
      </c>
    </row>
    <row r="419" spans="1:6" x14ac:dyDescent="0.2">
      <c r="A419" s="67" t="s">
        <v>1567</v>
      </c>
      <c r="B419" s="65" t="s">
        <v>1077</v>
      </c>
      <c r="C419" s="310"/>
      <c r="D419" s="67" t="s">
        <v>1568</v>
      </c>
      <c r="E419" s="67" t="str">
        <f t="shared" si="8"/>
        <v>Máquinas herramientas y sus accesorios (incluye: Tornos y sus partes y piezas, Taladros, Amoladoras, Máquinas para carpintería, Soldadoras eléctricas y Accesorio para máquinas herramientas)</v>
      </c>
    </row>
    <row r="420" spans="1:6" x14ac:dyDescent="0.2">
      <c r="A420" s="67" t="s">
        <v>1569</v>
      </c>
      <c r="B420" s="65" t="s">
        <v>6</v>
      </c>
      <c r="C420" s="310"/>
      <c r="D420" s="67" t="s">
        <v>1290</v>
      </c>
      <c r="E420" s="67" t="str">
        <f t="shared" si="8"/>
        <v>Vidrios para construcción y automotores (incluye: Vidrio plano, Vidrios templados, Vidrios térmicos y Vidrios laminados)</v>
      </c>
    </row>
    <row r="421" spans="1:6" x14ac:dyDescent="0.2">
      <c r="A421" s="67" t="s">
        <v>1570</v>
      </c>
      <c r="B421" s="65" t="s">
        <v>6</v>
      </c>
      <c r="C421" s="310"/>
      <c r="D421" s="67" t="s">
        <v>1290</v>
      </c>
      <c r="E421" s="67" t="str">
        <f t="shared" si="8"/>
        <v>Vidrios para construcción y automotores (incluye: Vidrio plano, Vidrios templados, Vidrios térmicos y Vidrios laminados)</v>
      </c>
    </row>
    <row r="422" spans="1:6" x14ac:dyDescent="0.2">
      <c r="A422" s="67" t="s">
        <v>1571</v>
      </c>
      <c r="B422" s="65" t="s">
        <v>1100</v>
      </c>
      <c r="C422" s="310"/>
      <c r="D422" s="67" t="s">
        <v>1230</v>
      </c>
      <c r="E422" s="67" t="str">
        <f t="shared" si="8"/>
        <v>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v>
      </c>
    </row>
    <row r="423" spans="1:6" x14ac:dyDescent="0.2">
      <c r="A423" s="67" t="s">
        <v>244</v>
      </c>
      <c r="B423" s="65" t="s">
        <v>1100</v>
      </c>
      <c r="C423" s="310"/>
      <c r="D423" s="67" t="s">
        <v>1467</v>
      </c>
      <c r="E423" s="67" t="str">
        <f t="shared" si="8"/>
        <v>Yeso blanco</v>
      </c>
    </row>
    <row r="424" spans="1:6" x14ac:dyDescent="0.2">
      <c r="A424" s="67" t="s">
        <v>1572</v>
      </c>
      <c r="B424" s="65" t="s">
        <v>538</v>
      </c>
      <c r="C424" s="310"/>
      <c r="D424" s="67" t="s">
        <v>1464</v>
      </c>
      <c r="E424" s="67" t="str">
        <f t="shared" si="8"/>
        <v xml:space="preserve">Zócalo granítico             </v>
      </c>
    </row>
    <row r="425" spans="1:6" x14ac:dyDescent="0.2">
      <c r="A425" s="67"/>
      <c r="B425" s="65"/>
      <c r="C425" s="310">
        <v>0</v>
      </c>
      <c r="D425" s="67"/>
      <c r="E425" s="67" t="str">
        <f t="shared" si="8"/>
        <v/>
      </c>
      <c r="F425" s="64">
        <f>+C425*1.1</f>
        <v>0</v>
      </c>
    </row>
  </sheetData>
  <sortState ref="A20:G178">
    <sortCondition ref="A20:A178"/>
  </sortState>
  <mergeCells count="3">
    <mergeCell ref="A4:E4"/>
    <mergeCell ref="A12:E12"/>
    <mergeCell ref="A26:E26"/>
  </mergeCells>
  <conditionalFormatting sqref="A96">
    <cfRule type="cellIs" dxfId="82" priority="5" stopIfTrue="1" operator="equal">
      <formula>0</formula>
    </cfRule>
  </conditionalFormatting>
  <conditionalFormatting sqref="A159">
    <cfRule type="cellIs" dxfId="81" priority="3" stopIfTrue="1" operator="equal">
      <formula>0</formula>
    </cfRule>
  </conditionalFormatting>
  <conditionalFormatting sqref="A317">
    <cfRule type="cellIs" dxfId="80" priority="2" stopIfTrue="1" operator="equal">
      <formula>0</formula>
    </cfRule>
  </conditionalFormatting>
  <conditionalFormatting sqref="A336">
    <cfRule type="cellIs" dxfId="79" priority="4" stopIfTrue="1" operator="equal">
      <formula>0</formula>
    </cfRule>
  </conditionalFormatting>
  <conditionalFormatting sqref="A383">
    <cfRule type="cellIs" dxfId="78" priority="1" stopIfTrue="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D257"/>
  <sheetViews>
    <sheetView workbookViewId="0">
      <selection activeCell="B5" sqref="B5"/>
    </sheetView>
  </sheetViews>
  <sheetFormatPr baseColWidth="10" defaultColWidth="11.42578125" defaultRowHeight="15" x14ac:dyDescent="0.2"/>
  <cols>
    <col min="1" max="1" width="11.42578125" style="32"/>
    <col min="2" max="2" width="23" style="32" bestFit="1" customWidth="1"/>
    <col min="3" max="3" width="49.42578125" style="36" bestFit="1" customWidth="1"/>
    <col min="4" max="4" width="17.28515625" style="36" bestFit="1" customWidth="1"/>
    <col min="5" max="16384" width="11.42578125" style="36"/>
  </cols>
  <sheetData>
    <row r="1" spans="1:4" x14ac:dyDescent="0.2">
      <c r="B1" s="33" t="s">
        <v>658</v>
      </c>
      <c r="C1" s="34" t="s">
        <v>659</v>
      </c>
      <c r="D1" s="35"/>
    </row>
    <row r="2" spans="1:4" x14ac:dyDescent="0.2">
      <c r="B2" s="33"/>
      <c r="C2" s="34"/>
      <c r="D2" s="35"/>
    </row>
    <row r="3" spans="1:4" x14ac:dyDescent="0.2">
      <c r="A3" s="62">
        <v>1</v>
      </c>
      <c r="B3" s="38" t="str">
        <f xml:space="preserve"> CONCATENATE(B1,"-",TEXT(A3,"0000"))</f>
        <v>I-0001</v>
      </c>
      <c r="C3" s="39" t="s">
        <v>661</v>
      </c>
      <c r="D3" s="35"/>
    </row>
    <row r="4" spans="1:4" x14ac:dyDescent="0.2">
      <c r="A4" s="62">
        <v>1</v>
      </c>
      <c r="B4" s="40" t="str">
        <f>CONCATENATE($B$3,".",TEXT(A4,"0000"))</f>
        <v>I-0001.0001</v>
      </c>
      <c r="C4" s="41" t="s">
        <v>662</v>
      </c>
      <c r="D4" s="35" t="s">
        <v>4</v>
      </c>
    </row>
    <row r="5" spans="1:4" x14ac:dyDescent="0.2">
      <c r="A5" s="62">
        <v>2</v>
      </c>
      <c r="B5" s="40" t="str">
        <f t="shared" ref="B5:B10" si="0">CONCATENATE($B$3,".",TEXT(A5,"0000"))</f>
        <v>I-0001.0002</v>
      </c>
      <c r="C5" s="41" t="s">
        <v>664</v>
      </c>
      <c r="D5" s="35" t="s">
        <v>4</v>
      </c>
    </row>
    <row r="6" spans="1:4" x14ac:dyDescent="0.2">
      <c r="A6" s="62">
        <v>3</v>
      </c>
      <c r="B6" s="40" t="str">
        <f t="shared" si="0"/>
        <v>I-0001.0003</v>
      </c>
      <c r="C6" s="41" t="s">
        <v>666</v>
      </c>
      <c r="D6" s="35" t="s">
        <v>4</v>
      </c>
    </row>
    <row r="7" spans="1:4" x14ac:dyDescent="0.2">
      <c r="A7" s="62">
        <v>4</v>
      </c>
      <c r="B7" s="40" t="str">
        <f t="shared" si="0"/>
        <v>I-0001.0004</v>
      </c>
      <c r="C7" s="41" t="s">
        <v>668</v>
      </c>
      <c r="D7" s="35" t="s">
        <v>6</v>
      </c>
    </row>
    <row r="8" spans="1:4" x14ac:dyDescent="0.2">
      <c r="A8" s="62">
        <v>5</v>
      </c>
      <c r="B8" s="40" t="str">
        <f t="shared" si="0"/>
        <v>I-0001.0005</v>
      </c>
      <c r="C8" s="41" t="s">
        <v>670</v>
      </c>
      <c r="D8" s="35" t="s">
        <v>4</v>
      </c>
    </row>
    <row r="9" spans="1:4" x14ac:dyDescent="0.2">
      <c r="A9" s="62">
        <v>6</v>
      </c>
      <c r="B9" s="40" t="str">
        <f t="shared" si="0"/>
        <v>I-0001.0006</v>
      </c>
      <c r="C9" s="41" t="s">
        <v>672</v>
      </c>
      <c r="D9" s="35" t="s">
        <v>4</v>
      </c>
    </row>
    <row r="10" spans="1:4" x14ac:dyDescent="0.2">
      <c r="A10" s="62">
        <v>7</v>
      </c>
      <c r="B10" s="40" t="str">
        <f t="shared" si="0"/>
        <v>I-0001.0007</v>
      </c>
      <c r="C10" s="41" t="s">
        <v>674</v>
      </c>
      <c r="D10" s="35" t="s">
        <v>4</v>
      </c>
    </row>
    <row r="11" spans="1:4" x14ac:dyDescent="0.2">
      <c r="B11" s="35"/>
      <c r="C11" s="41"/>
      <c r="D11" s="35"/>
    </row>
    <row r="12" spans="1:4" x14ac:dyDescent="0.2">
      <c r="B12" s="35"/>
      <c r="C12" s="41"/>
      <c r="D12" s="35"/>
    </row>
    <row r="13" spans="1:4" x14ac:dyDescent="0.2">
      <c r="A13" s="37" t="s">
        <v>663</v>
      </c>
      <c r="B13" s="38" t="str">
        <f xml:space="preserve"> CONCATENATE(B1,"-",A13)</f>
        <v>I-0002</v>
      </c>
      <c r="C13" s="39" t="s">
        <v>675</v>
      </c>
      <c r="D13" s="35"/>
    </row>
    <row r="14" spans="1:4" x14ac:dyDescent="0.2">
      <c r="A14" s="37" t="s">
        <v>660</v>
      </c>
      <c r="B14" s="40" t="str">
        <f>CONCATENATE($B$13,".",A14)</f>
        <v>I-0002.0001</v>
      </c>
      <c r="C14" s="41" t="s">
        <v>676</v>
      </c>
      <c r="D14" s="35" t="s">
        <v>5</v>
      </c>
    </row>
    <row r="15" spans="1:4" x14ac:dyDescent="0.2">
      <c r="A15" s="37" t="s">
        <v>663</v>
      </c>
      <c r="B15" s="40" t="str">
        <f>CONCATENATE($B$13,".",A15)</f>
        <v>I-0002.0002</v>
      </c>
      <c r="C15" s="41" t="s">
        <v>677</v>
      </c>
      <c r="D15" s="35" t="s">
        <v>5</v>
      </c>
    </row>
    <row r="16" spans="1:4" x14ac:dyDescent="0.2">
      <c r="A16" s="37" t="s">
        <v>665</v>
      </c>
      <c r="B16" s="40" t="str">
        <f>CONCATENATE($B$13,".",A16)</f>
        <v>I-0002.0003</v>
      </c>
      <c r="C16" s="41" t="s">
        <v>678</v>
      </c>
      <c r="D16" s="35" t="s">
        <v>5</v>
      </c>
    </row>
    <row r="17" spans="1:4" x14ac:dyDescent="0.2">
      <c r="A17" s="37"/>
      <c r="B17" s="35"/>
      <c r="C17" s="41"/>
      <c r="D17" s="35"/>
    </row>
    <row r="18" spans="1:4" x14ac:dyDescent="0.2">
      <c r="A18" s="37"/>
      <c r="B18" s="35"/>
      <c r="C18" s="41"/>
      <c r="D18" s="35"/>
    </row>
    <row r="19" spans="1:4" x14ac:dyDescent="0.2">
      <c r="A19" s="37" t="s">
        <v>665</v>
      </c>
      <c r="B19" s="38" t="str">
        <f xml:space="preserve"> CONCATENATE(B1,"-",A19)</f>
        <v>I-0003</v>
      </c>
      <c r="C19" s="39" t="s">
        <v>7</v>
      </c>
      <c r="D19" s="35"/>
    </row>
    <row r="20" spans="1:4" x14ac:dyDescent="0.2">
      <c r="A20" s="37" t="s">
        <v>660</v>
      </c>
      <c r="B20" s="40" t="str">
        <f>CONCATENATE($B$19,".",A20)</f>
        <v>I-0003.0001</v>
      </c>
      <c r="C20" s="41" t="s">
        <v>679</v>
      </c>
      <c r="D20" s="35" t="s">
        <v>6</v>
      </c>
    </row>
    <row r="21" spans="1:4" x14ac:dyDescent="0.2">
      <c r="A21" s="37" t="s">
        <v>663</v>
      </c>
      <c r="B21" s="40" t="str">
        <f>CONCATENATE($B$19,".",A21)</f>
        <v>I-0003.0002</v>
      </c>
      <c r="C21" s="41" t="s">
        <v>680</v>
      </c>
      <c r="D21" s="35" t="s">
        <v>5</v>
      </c>
    </row>
    <row r="22" spans="1:4" x14ac:dyDescent="0.2">
      <c r="A22" s="37" t="s">
        <v>665</v>
      </c>
      <c r="B22" s="40" t="str">
        <f>CONCATENATE($B$19,".",A22)</f>
        <v>I-0003.0003</v>
      </c>
      <c r="C22" s="41" t="s">
        <v>681</v>
      </c>
      <c r="D22" s="35" t="s">
        <v>6</v>
      </c>
    </row>
    <row r="23" spans="1:4" x14ac:dyDescent="0.2">
      <c r="A23" s="37" t="s">
        <v>667</v>
      </c>
      <c r="B23" s="40" t="str">
        <f>CONCATENATE($B$19,".",A23)</f>
        <v>I-0003.0004</v>
      </c>
      <c r="C23" s="41" t="s">
        <v>682</v>
      </c>
      <c r="D23" s="35" t="s">
        <v>6</v>
      </c>
    </row>
    <row r="24" spans="1:4" x14ac:dyDescent="0.2">
      <c r="B24" s="35"/>
      <c r="C24" s="41"/>
      <c r="D24" s="35"/>
    </row>
    <row r="25" spans="1:4" x14ac:dyDescent="0.2">
      <c r="B25" s="35"/>
      <c r="C25" s="41"/>
      <c r="D25" s="35"/>
    </row>
    <row r="26" spans="1:4" x14ac:dyDescent="0.2">
      <c r="A26" s="37" t="s">
        <v>667</v>
      </c>
      <c r="B26" s="38" t="str">
        <f xml:space="preserve"> CONCATENATE(B1,"-",A26)</f>
        <v>I-0004</v>
      </c>
      <c r="C26" s="39" t="s">
        <v>683</v>
      </c>
      <c r="D26" s="35"/>
    </row>
    <row r="27" spans="1:4" x14ac:dyDescent="0.2">
      <c r="A27" s="37" t="s">
        <v>660</v>
      </c>
      <c r="B27" s="40" t="str">
        <f>CONCATENATE($B$26,".",A27)</f>
        <v>I-0004.0001</v>
      </c>
      <c r="C27" s="41" t="s">
        <v>684</v>
      </c>
      <c r="D27" s="35" t="s">
        <v>5</v>
      </c>
    </row>
    <row r="28" spans="1:4" x14ac:dyDescent="0.2">
      <c r="A28" s="37" t="s">
        <v>663</v>
      </c>
      <c r="B28" s="40" t="str">
        <f t="shared" ref="B28:B38" si="1">CONCATENATE($B$26,".",A28)</f>
        <v>I-0004.0002</v>
      </c>
      <c r="C28" s="41" t="s">
        <v>685</v>
      </c>
      <c r="D28" s="35" t="s">
        <v>5</v>
      </c>
    </row>
    <row r="29" spans="1:4" x14ac:dyDescent="0.2">
      <c r="A29" s="37" t="s">
        <v>665</v>
      </c>
      <c r="B29" s="40" t="str">
        <f t="shared" si="1"/>
        <v>I-0004.0003</v>
      </c>
      <c r="C29" s="41" t="s">
        <v>686</v>
      </c>
      <c r="D29" s="35" t="s">
        <v>5</v>
      </c>
    </row>
    <row r="30" spans="1:4" x14ac:dyDescent="0.2">
      <c r="A30" s="37" t="s">
        <v>667</v>
      </c>
      <c r="B30" s="40" t="str">
        <f t="shared" si="1"/>
        <v>I-0004.0004</v>
      </c>
      <c r="C30" s="41" t="s">
        <v>687</v>
      </c>
      <c r="D30" s="35" t="s">
        <v>5</v>
      </c>
    </row>
    <row r="31" spans="1:4" x14ac:dyDescent="0.2">
      <c r="A31" s="37" t="s">
        <v>669</v>
      </c>
      <c r="B31" s="40" t="str">
        <f t="shared" si="1"/>
        <v>I-0004.0005</v>
      </c>
      <c r="C31" s="41" t="s">
        <v>688</v>
      </c>
      <c r="D31" s="35"/>
    </row>
    <row r="32" spans="1:4" x14ac:dyDescent="0.2">
      <c r="A32" s="37" t="s">
        <v>671</v>
      </c>
      <c r="B32" s="40" t="str">
        <f t="shared" si="1"/>
        <v>I-0004.0006</v>
      </c>
      <c r="C32" s="41" t="s">
        <v>689</v>
      </c>
      <c r="D32" s="35" t="s">
        <v>5</v>
      </c>
    </row>
    <row r="33" spans="1:4" x14ac:dyDescent="0.2">
      <c r="A33" s="37" t="s">
        <v>673</v>
      </c>
      <c r="B33" s="40" t="str">
        <f t="shared" si="1"/>
        <v>I-0004.0007</v>
      </c>
      <c r="C33" s="41" t="s">
        <v>690</v>
      </c>
      <c r="D33" s="35" t="s">
        <v>5</v>
      </c>
    </row>
    <row r="34" spans="1:4" x14ac:dyDescent="0.2">
      <c r="A34" s="37" t="s">
        <v>691</v>
      </c>
      <c r="B34" s="40" t="str">
        <f t="shared" si="1"/>
        <v>I-0004.0008</v>
      </c>
      <c r="C34" s="41" t="s">
        <v>692</v>
      </c>
      <c r="D34" s="35" t="s">
        <v>5</v>
      </c>
    </row>
    <row r="35" spans="1:4" x14ac:dyDescent="0.2">
      <c r="A35" s="37" t="s">
        <v>693</v>
      </c>
      <c r="B35" s="40" t="str">
        <f t="shared" si="1"/>
        <v>I-0004.0009</v>
      </c>
      <c r="C35" s="41" t="s">
        <v>694</v>
      </c>
      <c r="D35" s="35" t="s">
        <v>5</v>
      </c>
    </row>
    <row r="36" spans="1:4" x14ac:dyDescent="0.2">
      <c r="A36" s="37" t="s">
        <v>695</v>
      </c>
      <c r="B36" s="40" t="str">
        <f t="shared" si="1"/>
        <v>I-0004.0010</v>
      </c>
      <c r="C36" s="41" t="s">
        <v>696</v>
      </c>
      <c r="D36" s="35" t="s">
        <v>5</v>
      </c>
    </row>
    <row r="37" spans="1:4" x14ac:dyDescent="0.2">
      <c r="A37" s="37" t="s">
        <v>697</v>
      </c>
      <c r="B37" s="40" t="str">
        <f t="shared" si="1"/>
        <v>I-0004.0011</v>
      </c>
      <c r="C37" s="41" t="s">
        <v>698</v>
      </c>
      <c r="D37" s="35" t="s">
        <v>6</v>
      </c>
    </row>
    <row r="38" spans="1:4" x14ac:dyDescent="0.2">
      <c r="A38" s="37" t="s">
        <v>699</v>
      </c>
      <c r="B38" s="40" t="str">
        <f t="shared" si="1"/>
        <v>I-0004.0012</v>
      </c>
      <c r="C38" s="41" t="s">
        <v>700</v>
      </c>
      <c r="D38" s="35" t="s">
        <v>5</v>
      </c>
    </row>
    <row r="39" spans="1:4" x14ac:dyDescent="0.2">
      <c r="B39" s="35"/>
      <c r="C39" s="41"/>
      <c r="D39" s="35"/>
    </row>
    <row r="40" spans="1:4" x14ac:dyDescent="0.2">
      <c r="B40" s="35"/>
      <c r="C40" s="41"/>
      <c r="D40" s="35"/>
    </row>
    <row r="41" spans="1:4" x14ac:dyDescent="0.2">
      <c r="A41" s="37" t="s">
        <v>669</v>
      </c>
      <c r="B41" s="38" t="str">
        <f xml:space="preserve"> CONCATENATE(B1,"-",A41)</f>
        <v>I-0005</v>
      </c>
      <c r="C41" s="39" t="s">
        <v>701</v>
      </c>
      <c r="D41" s="35"/>
    </row>
    <row r="42" spans="1:4" x14ac:dyDescent="0.2">
      <c r="A42" s="37" t="s">
        <v>660</v>
      </c>
      <c r="B42" s="40" t="str">
        <f>CONCATENATE($B$41,".",A42)</f>
        <v>I-0005.0001</v>
      </c>
      <c r="C42" s="41" t="s">
        <v>702</v>
      </c>
      <c r="D42" s="35" t="s">
        <v>6</v>
      </c>
    </row>
    <row r="43" spans="1:4" x14ac:dyDescent="0.2">
      <c r="A43" s="37" t="s">
        <v>663</v>
      </c>
      <c r="B43" s="40" t="str">
        <f t="shared" ref="B43:B51" si="2">CONCATENATE($B$41,".",A43)</f>
        <v>I-0005.0002</v>
      </c>
      <c r="C43" s="41" t="s">
        <v>703</v>
      </c>
      <c r="D43" s="35" t="s">
        <v>6</v>
      </c>
    </row>
    <row r="44" spans="1:4" x14ac:dyDescent="0.2">
      <c r="A44" s="37" t="s">
        <v>665</v>
      </c>
      <c r="B44" s="40" t="str">
        <f t="shared" si="2"/>
        <v>I-0005.0003</v>
      </c>
      <c r="C44" s="41" t="s">
        <v>704</v>
      </c>
      <c r="D44" s="35" t="s">
        <v>6</v>
      </c>
    </row>
    <row r="45" spans="1:4" x14ac:dyDescent="0.2">
      <c r="B45" s="35"/>
      <c r="C45" s="41"/>
      <c r="D45" s="35"/>
    </row>
    <row r="46" spans="1:4" x14ac:dyDescent="0.2">
      <c r="A46" s="37" t="s">
        <v>695</v>
      </c>
      <c r="B46" s="40" t="str">
        <f t="shared" si="2"/>
        <v>I-0005.0010</v>
      </c>
      <c r="C46" s="41" t="s">
        <v>705</v>
      </c>
      <c r="D46" s="35" t="s">
        <v>6</v>
      </c>
    </row>
    <row r="47" spans="1:4" x14ac:dyDescent="0.2">
      <c r="A47" s="37" t="s">
        <v>697</v>
      </c>
      <c r="B47" s="40" t="str">
        <f t="shared" si="2"/>
        <v>I-0005.0011</v>
      </c>
      <c r="C47" s="41" t="s">
        <v>706</v>
      </c>
      <c r="D47" s="35" t="s">
        <v>6</v>
      </c>
    </row>
    <row r="48" spans="1:4" x14ac:dyDescent="0.2">
      <c r="A48" s="37" t="s">
        <v>699</v>
      </c>
      <c r="B48" s="40" t="str">
        <f t="shared" si="2"/>
        <v>I-0005.0012</v>
      </c>
      <c r="C48" s="41" t="s">
        <v>707</v>
      </c>
      <c r="D48" s="35" t="s">
        <v>6</v>
      </c>
    </row>
    <row r="49" spans="1:4" x14ac:dyDescent="0.2">
      <c r="B49" s="35"/>
      <c r="C49" s="41"/>
      <c r="D49" s="35"/>
    </row>
    <row r="50" spans="1:4" x14ac:dyDescent="0.2">
      <c r="A50" s="37" t="s">
        <v>708</v>
      </c>
      <c r="B50" s="40" t="str">
        <f t="shared" si="2"/>
        <v>I-0005.0021</v>
      </c>
      <c r="C50" s="41" t="s">
        <v>709</v>
      </c>
      <c r="D50" s="35" t="s">
        <v>6</v>
      </c>
    </row>
    <row r="51" spans="1:4" x14ac:dyDescent="0.2">
      <c r="A51" s="37" t="s">
        <v>710</v>
      </c>
      <c r="B51" s="40" t="str">
        <f t="shared" si="2"/>
        <v>I-0005.0022</v>
      </c>
      <c r="C51" s="41" t="s">
        <v>711</v>
      </c>
      <c r="D51" s="35" t="s">
        <v>6</v>
      </c>
    </row>
    <row r="52" spans="1:4" x14ac:dyDescent="0.2">
      <c r="B52" s="35"/>
      <c r="C52" s="41"/>
      <c r="D52" s="35"/>
    </row>
    <row r="53" spans="1:4" x14ac:dyDescent="0.2">
      <c r="B53" s="35"/>
      <c r="C53" s="41"/>
      <c r="D53" s="35"/>
    </row>
    <row r="54" spans="1:4" x14ac:dyDescent="0.2">
      <c r="A54" s="37" t="s">
        <v>671</v>
      </c>
      <c r="B54" s="38" t="str">
        <f xml:space="preserve"> CONCATENATE(B1,"-",A54)</f>
        <v>I-0006</v>
      </c>
      <c r="C54" s="39" t="s">
        <v>712</v>
      </c>
      <c r="D54" s="35"/>
    </row>
    <row r="55" spans="1:4" x14ac:dyDescent="0.2">
      <c r="A55" s="37" t="s">
        <v>660</v>
      </c>
      <c r="B55" s="40" t="str">
        <f>CONCATENATE($B$54,".",A55)</f>
        <v>I-0006.0001</v>
      </c>
      <c r="C55" s="41" t="s">
        <v>713</v>
      </c>
      <c r="D55" s="35" t="s">
        <v>6</v>
      </c>
    </row>
    <row r="56" spans="1:4" x14ac:dyDescent="0.2">
      <c r="A56" s="37" t="s">
        <v>663</v>
      </c>
      <c r="B56" s="40" t="str">
        <f t="shared" ref="B56:B62" si="3">CONCATENATE($B$54,".",A56)</f>
        <v>I-0006.0002</v>
      </c>
      <c r="C56" s="41" t="s">
        <v>714</v>
      </c>
      <c r="D56" s="35" t="s">
        <v>6</v>
      </c>
    </row>
    <row r="57" spans="1:4" x14ac:dyDescent="0.2">
      <c r="A57" s="37" t="s">
        <v>665</v>
      </c>
      <c r="B57" s="40" t="str">
        <f t="shared" si="3"/>
        <v>I-0006.0003</v>
      </c>
      <c r="C57" s="41" t="s">
        <v>715</v>
      </c>
      <c r="D57" s="35" t="s">
        <v>6</v>
      </c>
    </row>
    <row r="58" spans="1:4" x14ac:dyDescent="0.2">
      <c r="A58" s="37" t="s">
        <v>667</v>
      </c>
      <c r="B58" s="40" t="str">
        <f t="shared" si="3"/>
        <v>I-0006.0004</v>
      </c>
      <c r="C58" s="41" t="s">
        <v>716</v>
      </c>
      <c r="D58" s="35" t="s">
        <v>6</v>
      </c>
    </row>
    <row r="59" spans="1:4" x14ac:dyDescent="0.2">
      <c r="A59" s="37" t="s">
        <v>669</v>
      </c>
      <c r="B59" s="40" t="str">
        <f t="shared" si="3"/>
        <v>I-0006.0005</v>
      </c>
      <c r="C59" s="41" t="s">
        <v>717</v>
      </c>
      <c r="D59" s="35" t="s">
        <v>6</v>
      </c>
    </row>
    <row r="60" spans="1:4" x14ac:dyDescent="0.2">
      <c r="A60" s="37" t="s">
        <v>671</v>
      </c>
      <c r="B60" s="40" t="str">
        <f t="shared" si="3"/>
        <v>I-0006.0006</v>
      </c>
      <c r="C60" s="41" t="s">
        <v>718</v>
      </c>
      <c r="D60" s="35" t="s">
        <v>6</v>
      </c>
    </row>
    <row r="61" spans="1:4" x14ac:dyDescent="0.2">
      <c r="A61" s="37" t="s">
        <v>673</v>
      </c>
      <c r="B61" s="40" t="str">
        <f t="shared" si="3"/>
        <v>I-0006.0007</v>
      </c>
      <c r="C61" s="41" t="s">
        <v>719</v>
      </c>
      <c r="D61" s="35" t="s">
        <v>6</v>
      </c>
    </row>
    <row r="62" spans="1:4" x14ac:dyDescent="0.2">
      <c r="A62" s="37" t="s">
        <v>691</v>
      </c>
      <c r="B62" s="40" t="str">
        <f t="shared" si="3"/>
        <v>I-0006.0008</v>
      </c>
      <c r="C62" s="41" t="s">
        <v>720</v>
      </c>
      <c r="D62" s="35" t="s">
        <v>6</v>
      </c>
    </row>
    <row r="63" spans="1:4" x14ac:dyDescent="0.2">
      <c r="A63" s="37"/>
      <c r="B63" s="35"/>
      <c r="C63" s="41"/>
      <c r="D63" s="35"/>
    </row>
    <row r="64" spans="1:4" x14ac:dyDescent="0.2">
      <c r="B64" s="35"/>
      <c r="C64" s="41"/>
      <c r="D64" s="35"/>
    </row>
    <row r="65" spans="1:4" x14ac:dyDescent="0.2">
      <c r="A65" s="37" t="s">
        <v>695</v>
      </c>
      <c r="B65" s="40" t="str">
        <f>CONCATENATE($B$54,".",A65)</f>
        <v>I-0006.0010</v>
      </c>
      <c r="C65" s="41" t="s">
        <v>721</v>
      </c>
      <c r="D65" s="35" t="s">
        <v>6</v>
      </c>
    </row>
    <row r="66" spans="1:4" x14ac:dyDescent="0.2">
      <c r="A66" s="37" t="s">
        <v>697</v>
      </c>
      <c r="B66" s="40" t="str">
        <f>CONCATENATE($B$54,".",A66)</f>
        <v>I-0006.0011</v>
      </c>
      <c r="C66" s="41" t="s">
        <v>722</v>
      </c>
      <c r="D66" s="35" t="s">
        <v>6</v>
      </c>
    </row>
    <row r="67" spans="1:4" x14ac:dyDescent="0.2">
      <c r="A67" s="37"/>
      <c r="B67" s="35"/>
      <c r="C67" s="41"/>
      <c r="D67" s="35"/>
    </row>
    <row r="68" spans="1:4" x14ac:dyDescent="0.2">
      <c r="A68" s="37" t="s">
        <v>723</v>
      </c>
      <c r="B68" s="40" t="str">
        <f>CONCATENATE($B$54,".",A68)</f>
        <v>I-0006.0020</v>
      </c>
      <c r="C68" s="41" t="s">
        <v>724</v>
      </c>
      <c r="D68" s="35" t="s">
        <v>6</v>
      </c>
    </row>
    <row r="69" spans="1:4" x14ac:dyDescent="0.2">
      <c r="A69" s="37" t="s">
        <v>708</v>
      </c>
      <c r="B69" s="40" t="str">
        <f>CONCATENATE($B$54,".",A69)</f>
        <v>I-0006.0021</v>
      </c>
      <c r="C69" s="41" t="s">
        <v>725</v>
      </c>
      <c r="D69" s="35" t="s">
        <v>6</v>
      </c>
    </row>
    <row r="70" spans="1:4" x14ac:dyDescent="0.2">
      <c r="A70" s="37"/>
      <c r="B70" s="35"/>
      <c r="C70" s="41"/>
      <c r="D70" s="35"/>
    </row>
    <row r="71" spans="1:4" x14ac:dyDescent="0.2">
      <c r="A71" s="37"/>
      <c r="B71" s="35"/>
      <c r="C71" s="41"/>
      <c r="D71" s="35"/>
    </row>
    <row r="72" spans="1:4" x14ac:dyDescent="0.2">
      <c r="A72" s="37" t="s">
        <v>673</v>
      </c>
      <c r="B72" s="38" t="str">
        <f xml:space="preserve"> CONCATENATE("I-",A72)</f>
        <v>I-0007</v>
      </c>
      <c r="C72" s="39" t="s">
        <v>726</v>
      </c>
      <c r="D72" s="35"/>
    </row>
    <row r="73" spans="1:4" x14ac:dyDescent="0.2">
      <c r="A73" s="37" t="s">
        <v>660</v>
      </c>
      <c r="B73" s="40" t="str">
        <f>CONCATENATE($B$72,".",A73)</f>
        <v>I-0007.0001</v>
      </c>
      <c r="C73" s="41" t="s">
        <v>727</v>
      </c>
      <c r="D73" s="35" t="s">
        <v>6</v>
      </c>
    </row>
    <row r="74" spans="1:4" x14ac:dyDescent="0.2">
      <c r="A74" s="37" t="s">
        <v>663</v>
      </c>
      <c r="B74" s="40" t="str">
        <f>CONCATENATE($B$72,".",A74)</f>
        <v>I-0007.0002</v>
      </c>
      <c r="C74" s="41" t="s">
        <v>539</v>
      </c>
      <c r="D74" s="35" t="s">
        <v>6</v>
      </c>
    </row>
    <row r="75" spans="1:4" x14ac:dyDescent="0.2">
      <c r="A75" s="37" t="s">
        <v>665</v>
      </c>
      <c r="B75" s="40" t="str">
        <f>CONCATENATE($B$72,".",A75)</f>
        <v>I-0007.0003</v>
      </c>
      <c r="C75" s="41" t="s">
        <v>728</v>
      </c>
      <c r="D75" s="35" t="s">
        <v>6</v>
      </c>
    </row>
    <row r="76" spans="1:4" x14ac:dyDescent="0.2">
      <c r="A76" s="37" t="s">
        <v>667</v>
      </c>
      <c r="B76" s="40" t="str">
        <f>CONCATENATE($B$72,".",A76)</f>
        <v>I-0007.0004</v>
      </c>
      <c r="C76" s="41" t="s">
        <v>729</v>
      </c>
      <c r="D76" s="35" t="s">
        <v>6</v>
      </c>
    </row>
    <row r="77" spans="1:4" x14ac:dyDescent="0.2">
      <c r="A77" s="37"/>
      <c r="B77" s="35"/>
      <c r="C77" s="41"/>
      <c r="D77" s="35"/>
    </row>
    <row r="78" spans="1:4" x14ac:dyDescent="0.2">
      <c r="A78" s="37"/>
      <c r="B78" s="35"/>
      <c r="C78" s="41"/>
      <c r="D78" s="35"/>
    </row>
    <row r="79" spans="1:4" x14ac:dyDescent="0.2">
      <c r="A79" s="37" t="s">
        <v>691</v>
      </c>
      <c r="B79" s="38" t="str">
        <f xml:space="preserve"> CONCATENATE("I-",A79)</f>
        <v>I-0008</v>
      </c>
      <c r="C79" s="39" t="s">
        <v>730</v>
      </c>
      <c r="D79" s="35"/>
    </row>
    <row r="80" spans="1:4" x14ac:dyDescent="0.2">
      <c r="A80" s="37" t="s">
        <v>660</v>
      </c>
      <c r="B80" s="40" t="str">
        <f>CONCATENATE($B$79,".",A80)</f>
        <v>I-0008.0001</v>
      </c>
      <c r="C80" s="41" t="s">
        <v>731</v>
      </c>
      <c r="D80" s="35" t="s">
        <v>6</v>
      </c>
    </row>
    <row r="81" spans="1:4" x14ac:dyDescent="0.2">
      <c r="A81" s="37" t="s">
        <v>663</v>
      </c>
      <c r="B81" s="40" t="str">
        <f>CONCATENATE($B$79,".",A81)</f>
        <v>I-0008.0002</v>
      </c>
      <c r="C81" s="41" t="s">
        <v>732</v>
      </c>
      <c r="D81" s="35" t="s">
        <v>6</v>
      </c>
    </row>
    <row r="82" spans="1:4" x14ac:dyDescent="0.2">
      <c r="A82" s="37" t="s">
        <v>665</v>
      </c>
      <c r="B82" s="40" t="str">
        <f>CONCATENATE($B$79,".",A82)</f>
        <v>I-0008.0003</v>
      </c>
      <c r="C82" s="41" t="s">
        <v>733</v>
      </c>
      <c r="D82" s="35" t="s">
        <v>6</v>
      </c>
    </row>
    <row r="83" spans="1:4" x14ac:dyDescent="0.2">
      <c r="A83" s="37" t="s">
        <v>667</v>
      </c>
      <c r="B83" s="40" t="str">
        <f>CONCATENATE($B$79,".",A83)</f>
        <v>I-0008.0004</v>
      </c>
      <c r="C83" s="41" t="s">
        <v>734</v>
      </c>
      <c r="D83" s="35" t="s">
        <v>6</v>
      </c>
    </row>
    <row r="84" spans="1:4" x14ac:dyDescent="0.2">
      <c r="B84" s="35"/>
      <c r="C84" s="41"/>
      <c r="D84" s="35"/>
    </row>
    <row r="85" spans="1:4" x14ac:dyDescent="0.2">
      <c r="B85" s="35"/>
      <c r="C85" s="41"/>
      <c r="D85" s="35"/>
    </row>
    <row r="86" spans="1:4" x14ac:dyDescent="0.2">
      <c r="A86" s="37" t="s">
        <v>693</v>
      </c>
      <c r="B86" s="38" t="str">
        <f xml:space="preserve"> CONCATENATE("I-",A86)</f>
        <v>I-0009</v>
      </c>
      <c r="C86" s="39" t="s">
        <v>735</v>
      </c>
      <c r="D86" s="35"/>
    </row>
    <row r="87" spans="1:4" x14ac:dyDescent="0.2">
      <c r="A87" s="37" t="s">
        <v>660</v>
      </c>
      <c r="B87" s="40" t="str">
        <f>CONCATENATE($B$86,".",A87)</f>
        <v>I-0009.0001</v>
      </c>
      <c r="C87" s="41" t="s">
        <v>736</v>
      </c>
      <c r="D87" s="35" t="s">
        <v>6</v>
      </c>
    </row>
    <row r="88" spans="1:4" x14ac:dyDescent="0.2">
      <c r="A88" s="37" t="s">
        <v>663</v>
      </c>
      <c r="B88" s="40" t="str">
        <f>CONCATENATE($B$86,".",A88)</f>
        <v>I-0009.0002</v>
      </c>
      <c r="C88" s="41" t="s">
        <v>737</v>
      </c>
      <c r="D88" s="35" t="s">
        <v>6</v>
      </c>
    </row>
    <row r="89" spans="1:4" x14ac:dyDescent="0.2">
      <c r="B89" s="35"/>
      <c r="C89" s="41"/>
      <c r="D89" s="35"/>
    </row>
    <row r="90" spans="1:4" x14ac:dyDescent="0.2">
      <c r="B90" s="35"/>
      <c r="C90" s="41"/>
      <c r="D90" s="35"/>
    </row>
    <row r="91" spans="1:4" x14ac:dyDescent="0.2">
      <c r="A91" s="37" t="s">
        <v>695</v>
      </c>
      <c r="B91" s="38" t="str">
        <f xml:space="preserve"> CONCATENATE("I-",A91)</f>
        <v>I-0010</v>
      </c>
      <c r="C91" s="39" t="s">
        <v>738</v>
      </c>
      <c r="D91" s="35"/>
    </row>
    <row r="92" spans="1:4" x14ac:dyDescent="0.2">
      <c r="A92" s="37" t="s">
        <v>660</v>
      </c>
      <c r="B92" s="40" t="str">
        <f>CONCATENATE($B$91,".",A92)</f>
        <v>I-0010.0001</v>
      </c>
      <c r="C92" s="41" t="s">
        <v>739</v>
      </c>
      <c r="D92" s="35" t="s">
        <v>6</v>
      </c>
    </row>
    <row r="93" spans="1:4" x14ac:dyDescent="0.2">
      <c r="A93" s="37" t="s">
        <v>663</v>
      </c>
      <c r="B93" s="40" t="str">
        <f t="shared" ref="B93:B98" si="4">CONCATENATE($B$91,".",A93)</f>
        <v>I-0010.0002</v>
      </c>
      <c r="C93" s="41" t="s">
        <v>740</v>
      </c>
      <c r="D93" s="35" t="s">
        <v>6</v>
      </c>
    </row>
    <row r="94" spans="1:4" x14ac:dyDescent="0.2">
      <c r="A94" s="37" t="s">
        <v>665</v>
      </c>
      <c r="B94" s="40" t="str">
        <f t="shared" si="4"/>
        <v>I-0010.0003</v>
      </c>
      <c r="C94" s="41" t="s">
        <v>741</v>
      </c>
      <c r="D94" s="35" t="s">
        <v>6</v>
      </c>
    </row>
    <row r="95" spans="1:4" x14ac:dyDescent="0.2">
      <c r="A95" s="37" t="s">
        <v>667</v>
      </c>
      <c r="B95" s="40" t="str">
        <f t="shared" si="4"/>
        <v>I-0010.0004</v>
      </c>
      <c r="C95" s="41" t="s">
        <v>742</v>
      </c>
      <c r="D95" s="35" t="s">
        <v>6</v>
      </c>
    </row>
    <row r="96" spans="1:4" x14ac:dyDescent="0.2">
      <c r="A96" s="37" t="s">
        <v>669</v>
      </c>
      <c r="B96" s="40" t="str">
        <f t="shared" si="4"/>
        <v>I-0010.0005</v>
      </c>
      <c r="C96" s="41" t="s">
        <v>743</v>
      </c>
      <c r="D96" s="35" t="s">
        <v>6</v>
      </c>
    </row>
    <row r="97" spans="1:4" x14ac:dyDescent="0.2">
      <c r="A97" s="37" t="s">
        <v>671</v>
      </c>
      <c r="B97" s="40" t="str">
        <f t="shared" si="4"/>
        <v>I-0010.0006</v>
      </c>
      <c r="C97" s="41" t="s">
        <v>744</v>
      </c>
      <c r="D97" s="35" t="s">
        <v>6</v>
      </c>
    </row>
    <row r="98" spans="1:4" x14ac:dyDescent="0.2">
      <c r="A98" s="37" t="s">
        <v>673</v>
      </c>
      <c r="B98" s="40" t="str">
        <f t="shared" si="4"/>
        <v>I-0010.0007</v>
      </c>
      <c r="C98" s="41" t="s">
        <v>745</v>
      </c>
      <c r="D98" s="35" t="s">
        <v>6</v>
      </c>
    </row>
    <row r="99" spans="1:4" x14ac:dyDescent="0.2">
      <c r="B99" s="35"/>
      <c r="C99" s="41"/>
      <c r="D99" s="35"/>
    </row>
    <row r="100" spans="1:4" x14ac:dyDescent="0.2">
      <c r="B100" s="35"/>
      <c r="C100" s="41"/>
      <c r="D100" s="35"/>
    </row>
    <row r="101" spans="1:4" x14ac:dyDescent="0.2">
      <c r="A101" s="37" t="s">
        <v>697</v>
      </c>
      <c r="B101" s="38" t="str">
        <f xml:space="preserve"> CONCATENATE("I-",A101)</f>
        <v>I-0011</v>
      </c>
      <c r="C101" s="39" t="s">
        <v>8</v>
      </c>
      <c r="D101" s="35"/>
    </row>
    <row r="102" spans="1:4" x14ac:dyDescent="0.2">
      <c r="A102" s="37" t="s">
        <v>660</v>
      </c>
      <c r="B102" s="40" t="str">
        <f>CONCATENATE($B$101,".",A102)</f>
        <v>I-0011.0001</v>
      </c>
      <c r="C102" s="41" t="s">
        <v>746</v>
      </c>
      <c r="D102" s="35" t="s">
        <v>6</v>
      </c>
    </row>
    <row r="103" spans="1:4" x14ac:dyDescent="0.2">
      <c r="A103" s="37" t="s">
        <v>663</v>
      </c>
      <c r="B103" s="40" t="str">
        <f>CONCATENATE($B$101,".",A103)</f>
        <v>I-0011.0002</v>
      </c>
      <c r="C103" s="41" t="s">
        <v>747</v>
      </c>
      <c r="D103" s="35" t="s">
        <v>6</v>
      </c>
    </row>
    <row r="104" spans="1:4" x14ac:dyDescent="0.2">
      <c r="A104" s="37" t="s">
        <v>665</v>
      </c>
      <c r="B104" s="40" t="str">
        <f>CONCATENATE($B$101,".",A104)</f>
        <v>I-0011.0003</v>
      </c>
      <c r="C104" s="41" t="s">
        <v>748</v>
      </c>
      <c r="D104" s="35" t="s">
        <v>6</v>
      </c>
    </row>
    <row r="105" spans="1:4" x14ac:dyDescent="0.2">
      <c r="A105" s="37" t="s">
        <v>667</v>
      </c>
      <c r="B105" s="40" t="str">
        <f>CONCATENATE($B$101,".",A105)</f>
        <v>I-0011.0004</v>
      </c>
      <c r="C105" s="41" t="s">
        <v>749</v>
      </c>
      <c r="D105" s="35" t="s">
        <v>6</v>
      </c>
    </row>
    <row r="106" spans="1:4" x14ac:dyDescent="0.2">
      <c r="A106" s="37" t="s">
        <v>669</v>
      </c>
      <c r="B106" s="40" t="str">
        <f>CONCATENATE($B$101,".",A106)</f>
        <v>I-0011.0005</v>
      </c>
      <c r="C106" s="41" t="s">
        <v>750</v>
      </c>
      <c r="D106" s="35" t="s">
        <v>6</v>
      </c>
    </row>
    <row r="107" spans="1:4" x14ac:dyDescent="0.2">
      <c r="B107" s="35"/>
      <c r="C107" s="41"/>
      <c r="D107" s="35"/>
    </row>
    <row r="108" spans="1:4" x14ac:dyDescent="0.2">
      <c r="B108" s="35"/>
      <c r="C108" s="41"/>
      <c r="D108" s="35"/>
    </row>
    <row r="109" spans="1:4" x14ac:dyDescent="0.2">
      <c r="A109" s="37" t="s">
        <v>699</v>
      </c>
      <c r="B109" s="38" t="str">
        <f xml:space="preserve"> CONCATENATE("I-",A109)</f>
        <v>I-0012</v>
      </c>
      <c r="C109" s="39" t="s">
        <v>751</v>
      </c>
      <c r="D109" s="35"/>
    </row>
    <row r="110" spans="1:4" x14ac:dyDescent="0.2">
      <c r="A110" s="37" t="s">
        <v>660</v>
      </c>
      <c r="B110" s="40" t="str">
        <f t="shared" ref="B110:B115" si="5">CONCATENATE($B$109,".",A110)</f>
        <v>I-0012.0001</v>
      </c>
      <c r="C110" s="41" t="s">
        <v>752</v>
      </c>
      <c r="D110" s="35" t="s">
        <v>6</v>
      </c>
    </row>
    <row r="111" spans="1:4" x14ac:dyDescent="0.2">
      <c r="A111" s="37" t="s">
        <v>663</v>
      </c>
      <c r="B111" s="40" t="str">
        <f t="shared" si="5"/>
        <v>I-0012.0002</v>
      </c>
      <c r="C111" s="41" t="s">
        <v>753</v>
      </c>
      <c r="D111" s="35" t="s">
        <v>6</v>
      </c>
    </row>
    <row r="112" spans="1:4" x14ac:dyDescent="0.2">
      <c r="A112" s="37" t="s">
        <v>665</v>
      </c>
      <c r="B112" s="40" t="str">
        <f t="shared" si="5"/>
        <v>I-0012.0003</v>
      </c>
      <c r="C112" s="41" t="s">
        <v>754</v>
      </c>
      <c r="D112" s="35" t="s">
        <v>6</v>
      </c>
    </row>
    <row r="113" spans="1:4" x14ac:dyDescent="0.2">
      <c r="A113" s="37" t="s">
        <v>667</v>
      </c>
      <c r="B113" s="40" t="str">
        <f t="shared" si="5"/>
        <v>I-0012.0004</v>
      </c>
      <c r="C113" s="41" t="s">
        <v>755</v>
      </c>
      <c r="D113" s="35" t="s">
        <v>6</v>
      </c>
    </row>
    <row r="114" spans="1:4" x14ac:dyDescent="0.2">
      <c r="A114" s="37" t="s">
        <v>669</v>
      </c>
      <c r="B114" s="40" t="str">
        <f t="shared" si="5"/>
        <v>I-0012.0005</v>
      </c>
      <c r="C114" s="41" t="s">
        <v>756</v>
      </c>
      <c r="D114" s="35" t="s">
        <v>6</v>
      </c>
    </row>
    <row r="115" spans="1:4" x14ac:dyDescent="0.2">
      <c r="A115" s="37" t="s">
        <v>671</v>
      </c>
      <c r="B115" s="40" t="str">
        <f t="shared" si="5"/>
        <v>I-0012.0006</v>
      </c>
      <c r="C115" s="41" t="s">
        <v>757</v>
      </c>
      <c r="D115" s="35" t="s">
        <v>6</v>
      </c>
    </row>
    <row r="116" spans="1:4" x14ac:dyDescent="0.2">
      <c r="B116" s="42"/>
      <c r="C116" s="42"/>
      <c r="D116" s="35"/>
    </row>
    <row r="117" spans="1:4" x14ac:dyDescent="0.2">
      <c r="B117" s="35"/>
      <c r="C117" s="41"/>
      <c r="D117" s="35"/>
    </row>
    <row r="118" spans="1:4" x14ac:dyDescent="0.2">
      <c r="A118" s="37" t="s">
        <v>758</v>
      </c>
      <c r="B118" s="38" t="str">
        <f xml:space="preserve"> CONCATENATE("I-",A118)</f>
        <v>I-0013</v>
      </c>
      <c r="C118" s="39" t="s">
        <v>759</v>
      </c>
      <c r="D118" s="35"/>
    </row>
    <row r="119" spans="1:4" x14ac:dyDescent="0.2">
      <c r="A119" s="37" t="s">
        <v>660</v>
      </c>
      <c r="B119" s="40" t="str">
        <f>CONCATENATE($B$118,".",A119)</f>
        <v>I-0013.0001</v>
      </c>
      <c r="C119" s="41" t="s">
        <v>760</v>
      </c>
      <c r="D119" s="35" t="s">
        <v>6</v>
      </c>
    </row>
    <row r="120" spans="1:4" x14ac:dyDescent="0.2">
      <c r="A120" s="37" t="s">
        <v>663</v>
      </c>
      <c r="B120" s="40" t="str">
        <f t="shared" ref="B120:B131" si="6">CONCATENATE($B$118,".",A120)</f>
        <v>I-0013.0002</v>
      </c>
      <c r="C120" s="41" t="s">
        <v>761</v>
      </c>
      <c r="D120" s="35" t="s">
        <v>6</v>
      </c>
    </row>
    <row r="121" spans="1:4" x14ac:dyDescent="0.2">
      <c r="A121" s="37" t="s">
        <v>665</v>
      </c>
      <c r="B121" s="40" t="str">
        <f t="shared" si="6"/>
        <v>I-0013.0003</v>
      </c>
      <c r="C121" s="41" t="s">
        <v>762</v>
      </c>
      <c r="D121" s="35" t="s">
        <v>6</v>
      </c>
    </row>
    <row r="122" spans="1:4" x14ac:dyDescent="0.2">
      <c r="A122" s="37" t="s">
        <v>667</v>
      </c>
      <c r="B122" s="40" t="str">
        <f t="shared" si="6"/>
        <v>I-0013.0004</v>
      </c>
      <c r="C122" s="41" t="s">
        <v>763</v>
      </c>
      <c r="D122" s="35" t="s">
        <v>6</v>
      </c>
    </row>
    <row r="123" spans="1:4" x14ac:dyDescent="0.2">
      <c r="A123" s="37" t="s">
        <v>669</v>
      </c>
      <c r="B123" s="40" t="str">
        <f t="shared" si="6"/>
        <v>I-0013.0005</v>
      </c>
      <c r="C123" s="41" t="s">
        <v>764</v>
      </c>
      <c r="D123" s="35" t="s">
        <v>6</v>
      </c>
    </row>
    <row r="124" spans="1:4" x14ac:dyDescent="0.2">
      <c r="A124" s="37" t="s">
        <v>671</v>
      </c>
      <c r="B124" s="40" t="str">
        <f t="shared" si="6"/>
        <v>I-0013.0006</v>
      </c>
      <c r="C124" s="41" t="s">
        <v>765</v>
      </c>
      <c r="D124" s="35" t="s">
        <v>6</v>
      </c>
    </row>
    <row r="125" spans="1:4" x14ac:dyDescent="0.2">
      <c r="A125" s="37" t="s">
        <v>673</v>
      </c>
      <c r="B125" s="40" t="str">
        <f t="shared" si="6"/>
        <v>I-0013.0007</v>
      </c>
      <c r="C125" s="41" t="s">
        <v>766</v>
      </c>
      <c r="D125" s="35" t="s">
        <v>6</v>
      </c>
    </row>
    <row r="126" spans="1:4" x14ac:dyDescent="0.2">
      <c r="A126" s="37" t="s">
        <v>691</v>
      </c>
      <c r="B126" s="40" t="str">
        <f t="shared" si="6"/>
        <v>I-0013.0008</v>
      </c>
      <c r="C126" s="41" t="s">
        <v>767</v>
      </c>
      <c r="D126" s="35" t="s">
        <v>6</v>
      </c>
    </row>
    <row r="127" spans="1:4" x14ac:dyDescent="0.2">
      <c r="A127" s="37"/>
      <c r="B127" s="40"/>
      <c r="C127" s="41"/>
      <c r="D127" s="35"/>
    </row>
    <row r="128" spans="1:4" x14ac:dyDescent="0.2">
      <c r="A128" s="37" t="s">
        <v>695</v>
      </c>
      <c r="B128" s="40" t="str">
        <f t="shared" si="6"/>
        <v>I-0013.0010</v>
      </c>
      <c r="C128" s="41" t="s">
        <v>768</v>
      </c>
      <c r="D128" s="35" t="s">
        <v>6</v>
      </c>
    </row>
    <row r="129" spans="1:4" x14ac:dyDescent="0.2">
      <c r="A129" s="37" t="s">
        <v>697</v>
      </c>
      <c r="B129" s="40" t="str">
        <f t="shared" si="6"/>
        <v>I-0013.0011</v>
      </c>
      <c r="C129" s="41" t="s">
        <v>769</v>
      </c>
      <c r="D129" s="35" t="s">
        <v>6</v>
      </c>
    </row>
    <row r="130" spans="1:4" x14ac:dyDescent="0.2">
      <c r="A130" s="37" t="s">
        <v>699</v>
      </c>
      <c r="B130" s="40" t="str">
        <f t="shared" si="6"/>
        <v>I-0013.0012</v>
      </c>
      <c r="C130" s="41" t="s">
        <v>770</v>
      </c>
      <c r="D130" s="35" t="s">
        <v>6</v>
      </c>
    </row>
    <row r="131" spans="1:4" x14ac:dyDescent="0.2">
      <c r="A131" s="37" t="s">
        <v>758</v>
      </c>
      <c r="B131" s="40" t="str">
        <f t="shared" si="6"/>
        <v>I-0013.0013</v>
      </c>
      <c r="C131" s="41" t="s">
        <v>771</v>
      </c>
      <c r="D131" s="35" t="s">
        <v>6</v>
      </c>
    </row>
    <row r="132" spans="1:4" x14ac:dyDescent="0.2">
      <c r="B132" s="35"/>
      <c r="C132" s="41"/>
      <c r="D132" s="35"/>
    </row>
    <row r="133" spans="1:4" x14ac:dyDescent="0.2">
      <c r="B133" s="35"/>
      <c r="C133" s="41"/>
      <c r="D133" s="35"/>
    </row>
    <row r="134" spans="1:4" x14ac:dyDescent="0.2">
      <c r="A134" s="37" t="s">
        <v>772</v>
      </c>
      <c r="B134" s="38" t="str">
        <f xml:space="preserve"> CONCATENATE("I-",A134)</f>
        <v>I-0014</v>
      </c>
      <c r="C134" s="39" t="s">
        <v>773</v>
      </c>
      <c r="D134" s="35"/>
    </row>
    <row r="135" spans="1:4" x14ac:dyDescent="0.2">
      <c r="A135" s="37" t="s">
        <v>660</v>
      </c>
      <c r="B135" s="40" t="str">
        <f>CONCATENATE($B$134,".",A135)</f>
        <v>I-0014.0001</v>
      </c>
      <c r="C135" s="41" t="s">
        <v>774</v>
      </c>
      <c r="D135" s="35" t="s">
        <v>6</v>
      </c>
    </row>
    <row r="136" spans="1:4" x14ac:dyDescent="0.2">
      <c r="A136" s="37" t="s">
        <v>663</v>
      </c>
      <c r="B136" s="40" t="str">
        <f>CONCATENATE($B$134,".",A136)</f>
        <v>I-0014.0002</v>
      </c>
      <c r="C136" s="41" t="s">
        <v>775</v>
      </c>
      <c r="D136" s="35" t="s">
        <v>6</v>
      </c>
    </row>
    <row r="137" spans="1:4" x14ac:dyDescent="0.2">
      <c r="B137" s="43"/>
      <c r="C137" s="41"/>
      <c r="D137" s="35"/>
    </row>
    <row r="138" spans="1:4" x14ac:dyDescent="0.2">
      <c r="B138" s="42"/>
      <c r="C138" s="42"/>
      <c r="D138" s="35"/>
    </row>
    <row r="139" spans="1:4" x14ac:dyDescent="0.2">
      <c r="A139" s="37" t="s">
        <v>776</v>
      </c>
      <c r="B139" s="38" t="str">
        <f xml:space="preserve"> CONCATENATE("I-",A139)</f>
        <v>I-0015</v>
      </c>
      <c r="C139" s="39" t="s">
        <v>777</v>
      </c>
      <c r="D139" s="35"/>
    </row>
    <row r="140" spans="1:4" x14ac:dyDescent="0.2">
      <c r="A140" s="37" t="s">
        <v>660</v>
      </c>
      <c r="B140" s="40" t="str">
        <f>CONCATENATE($B$139,".",A140)</f>
        <v>I-0015.0001</v>
      </c>
      <c r="C140" s="41" t="s">
        <v>778</v>
      </c>
      <c r="D140" s="35" t="s">
        <v>6</v>
      </c>
    </row>
    <row r="141" spans="1:4" x14ac:dyDescent="0.2">
      <c r="A141" s="37" t="s">
        <v>663</v>
      </c>
      <c r="B141" s="40" t="str">
        <f t="shared" ref="B141:B151" si="7">CONCATENATE($B$139,".",A141)</f>
        <v>I-0015.0002</v>
      </c>
      <c r="C141" s="41" t="s">
        <v>779</v>
      </c>
      <c r="D141" s="35" t="s">
        <v>6</v>
      </c>
    </row>
    <row r="142" spans="1:4" x14ac:dyDescent="0.2">
      <c r="A142" s="37" t="s">
        <v>665</v>
      </c>
      <c r="B142" s="40" t="str">
        <f t="shared" si="7"/>
        <v>I-0015.0003</v>
      </c>
      <c r="C142" s="41" t="s">
        <v>780</v>
      </c>
      <c r="D142" s="35" t="s">
        <v>6</v>
      </c>
    </row>
    <row r="143" spans="1:4" x14ac:dyDescent="0.2">
      <c r="A143" s="37"/>
      <c r="B143" s="40"/>
      <c r="C143" s="42"/>
      <c r="D143" s="35"/>
    </row>
    <row r="144" spans="1:4" x14ac:dyDescent="0.2">
      <c r="A144" s="37" t="s">
        <v>695</v>
      </c>
      <c r="B144" s="40" t="str">
        <f t="shared" si="7"/>
        <v>I-0015.0010</v>
      </c>
      <c r="C144" s="41" t="s">
        <v>781</v>
      </c>
      <c r="D144" s="35" t="s">
        <v>6</v>
      </c>
    </row>
    <row r="145" spans="1:4" x14ac:dyDescent="0.2">
      <c r="A145" s="37" t="s">
        <v>697</v>
      </c>
      <c r="B145" s="40" t="str">
        <f t="shared" si="7"/>
        <v>I-0015.0011</v>
      </c>
      <c r="C145" s="41" t="s">
        <v>782</v>
      </c>
      <c r="D145" s="35" t="s">
        <v>6</v>
      </c>
    </row>
    <row r="146" spans="1:4" x14ac:dyDescent="0.2">
      <c r="B146" s="40"/>
      <c r="C146" s="41"/>
      <c r="D146" s="35"/>
    </row>
    <row r="147" spans="1:4" x14ac:dyDescent="0.2">
      <c r="A147" s="37" t="s">
        <v>723</v>
      </c>
      <c r="B147" s="40" t="str">
        <f t="shared" si="7"/>
        <v>I-0015.0020</v>
      </c>
      <c r="C147" s="41" t="s">
        <v>783</v>
      </c>
      <c r="D147" s="35" t="s">
        <v>6</v>
      </c>
    </row>
    <row r="148" spans="1:4" x14ac:dyDescent="0.2">
      <c r="A148" s="37" t="s">
        <v>708</v>
      </c>
      <c r="B148" s="40" t="str">
        <f t="shared" si="7"/>
        <v>I-0015.0021</v>
      </c>
      <c r="C148" s="41" t="s">
        <v>784</v>
      </c>
      <c r="D148" s="35" t="s">
        <v>6</v>
      </c>
    </row>
    <row r="149" spans="1:4" x14ac:dyDescent="0.2">
      <c r="A149" s="37" t="s">
        <v>710</v>
      </c>
      <c r="B149" s="40" t="str">
        <f t="shared" si="7"/>
        <v>I-0015.0022</v>
      </c>
      <c r="C149" s="41" t="s">
        <v>785</v>
      </c>
      <c r="D149" s="35" t="s">
        <v>6</v>
      </c>
    </row>
    <row r="150" spans="1:4" x14ac:dyDescent="0.2">
      <c r="B150" s="40"/>
      <c r="C150" s="41"/>
      <c r="D150" s="38"/>
    </row>
    <row r="151" spans="1:4" x14ac:dyDescent="0.2">
      <c r="A151" s="37" t="s">
        <v>786</v>
      </c>
      <c r="B151" s="40" t="str">
        <f t="shared" si="7"/>
        <v>I-0015.0030</v>
      </c>
      <c r="C151" s="41" t="s">
        <v>787</v>
      </c>
      <c r="D151" s="35" t="s">
        <v>6</v>
      </c>
    </row>
    <row r="152" spans="1:4" x14ac:dyDescent="0.2">
      <c r="B152" s="35"/>
      <c r="C152" s="41"/>
      <c r="D152" s="35"/>
    </row>
    <row r="153" spans="1:4" x14ac:dyDescent="0.2">
      <c r="B153" s="35"/>
      <c r="C153" s="41"/>
      <c r="D153" s="35"/>
    </row>
    <row r="154" spans="1:4" x14ac:dyDescent="0.2">
      <c r="A154" s="37" t="s">
        <v>788</v>
      </c>
      <c r="B154" s="38" t="str">
        <f xml:space="preserve"> CONCATENATE("I-",A154)</f>
        <v>I-0016</v>
      </c>
      <c r="C154" s="39" t="s">
        <v>789</v>
      </c>
      <c r="D154" s="35"/>
    </row>
    <row r="155" spans="1:4" x14ac:dyDescent="0.2">
      <c r="A155" s="37" t="s">
        <v>660</v>
      </c>
      <c r="B155" s="40" t="str">
        <f>CONCATENATE($B$154,".",A155)</f>
        <v>I-0016.0001</v>
      </c>
      <c r="C155" s="41" t="s">
        <v>790</v>
      </c>
      <c r="D155" s="35" t="s">
        <v>6</v>
      </c>
    </row>
    <row r="156" spans="1:4" x14ac:dyDescent="0.2">
      <c r="A156" s="37" t="s">
        <v>663</v>
      </c>
      <c r="B156" s="40" t="str">
        <f t="shared" ref="B156:B163" si="8">CONCATENATE($B$154,".",A156)</f>
        <v>I-0016.0002</v>
      </c>
      <c r="C156" s="41" t="s">
        <v>791</v>
      </c>
      <c r="D156" s="35" t="s">
        <v>6</v>
      </c>
    </row>
    <row r="157" spans="1:4" x14ac:dyDescent="0.2">
      <c r="A157" s="37" t="s">
        <v>665</v>
      </c>
      <c r="B157" s="40" t="str">
        <f t="shared" si="8"/>
        <v>I-0016.0003</v>
      </c>
      <c r="C157" s="41" t="s">
        <v>792</v>
      </c>
      <c r="D157" s="35" t="s">
        <v>6</v>
      </c>
    </row>
    <row r="158" spans="1:4" x14ac:dyDescent="0.2">
      <c r="A158" s="37" t="s">
        <v>667</v>
      </c>
      <c r="B158" s="40" t="str">
        <f t="shared" si="8"/>
        <v>I-0016.0004</v>
      </c>
      <c r="C158" s="41" t="s">
        <v>793</v>
      </c>
      <c r="D158" s="35" t="s">
        <v>6</v>
      </c>
    </row>
    <row r="159" spans="1:4" x14ac:dyDescent="0.2">
      <c r="A159" s="37"/>
      <c r="B159" s="40"/>
      <c r="C159" s="41"/>
      <c r="D159" s="35"/>
    </row>
    <row r="160" spans="1:4" x14ac:dyDescent="0.2">
      <c r="A160" s="37" t="s">
        <v>695</v>
      </c>
      <c r="B160" s="40" t="str">
        <f t="shared" si="8"/>
        <v>I-0016.0010</v>
      </c>
      <c r="C160" s="41" t="s">
        <v>794</v>
      </c>
      <c r="D160" s="35" t="s">
        <v>6</v>
      </c>
    </row>
    <row r="161" spans="1:4" x14ac:dyDescent="0.2">
      <c r="A161" s="37" t="s">
        <v>697</v>
      </c>
      <c r="B161" s="40" t="str">
        <f t="shared" si="8"/>
        <v>I-0016.0011</v>
      </c>
      <c r="C161" s="41" t="s">
        <v>795</v>
      </c>
      <c r="D161" s="35" t="s">
        <v>6</v>
      </c>
    </row>
    <row r="162" spans="1:4" x14ac:dyDescent="0.2">
      <c r="A162" s="37" t="s">
        <v>699</v>
      </c>
      <c r="B162" s="40" t="str">
        <f t="shared" si="8"/>
        <v>I-0016.0012</v>
      </c>
      <c r="C162" s="41" t="s">
        <v>796</v>
      </c>
      <c r="D162" s="35" t="s">
        <v>6</v>
      </c>
    </row>
    <row r="163" spans="1:4" x14ac:dyDescent="0.2">
      <c r="A163" s="37" t="s">
        <v>758</v>
      </c>
      <c r="B163" s="40" t="str">
        <f t="shared" si="8"/>
        <v>I-0016.0013</v>
      </c>
      <c r="C163" s="41" t="s">
        <v>797</v>
      </c>
      <c r="D163" s="35" t="s">
        <v>6</v>
      </c>
    </row>
    <row r="164" spans="1:4" x14ac:dyDescent="0.2">
      <c r="A164" s="36"/>
      <c r="B164" s="35"/>
      <c r="C164" s="41"/>
      <c r="D164" s="35"/>
    </row>
    <row r="165" spans="1:4" x14ac:dyDescent="0.2">
      <c r="B165" s="35"/>
      <c r="C165" s="41"/>
      <c r="D165" s="35"/>
    </row>
    <row r="166" spans="1:4" x14ac:dyDescent="0.2">
      <c r="A166" s="37" t="s">
        <v>798</v>
      </c>
      <c r="B166" s="38" t="str">
        <f xml:space="preserve"> CONCATENATE("I-",A166)</f>
        <v>I-0017</v>
      </c>
      <c r="C166" s="39" t="s">
        <v>799</v>
      </c>
      <c r="D166" s="35"/>
    </row>
    <row r="167" spans="1:4" x14ac:dyDescent="0.2">
      <c r="A167" s="37" t="s">
        <v>660</v>
      </c>
      <c r="B167" s="40" t="str">
        <f>CONCATENATE($B$166,".",A167)</f>
        <v>I-0017.0001</v>
      </c>
      <c r="C167" s="41" t="s">
        <v>800</v>
      </c>
      <c r="D167" s="35" t="s">
        <v>4</v>
      </c>
    </row>
    <row r="168" spans="1:4" x14ac:dyDescent="0.2">
      <c r="A168" s="37" t="s">
        <v>663</v>
      </c>
      <c r="B168" s="40" t="str">
        <f t="shared" ref="B168:B175" si="9">CONCATENATE($B$166,".",A168)</f>
        <v>I-0017.0002</v>
      </c>
      <c r="C168" s="41" t="s">
        <v>801</v>
      </c>
      <c r="D168" s="35" t="s">
        <v>4</v>
      </c>
    </row>
    <row r="169" spans="1:4" x14ac:dyDescent="0.2">
      <c r="A169" s="37" t="s">
        <v>665</v>
      </c>
      <c r="B169" s="40" t="str">
        <f t="shared" si="9"/>
        <v>I-0017.0003</v>
      </c>
      <c r="C169" s="41" t="s">
        <v>802</v>
      </c>
      <c r="D169" s="35" t="s">
        <v>4</v>
      </c>
    </row>
    <row r="170" spans="1:4" x14ac:dyDescent="0.2">
      <c r="A170" s="37" t="s">
        <v>667</v>
      </c>
      <c r="B170" s="40" t="str">
        <f t="shared" si="9"/>
        <v>I-0017.0004</v>
      </c>
      <c r="C170" s="41" t="s">
        <v>803</v>
      </c>
      <c r="D170" s="35" t="s">
        <v>868</v>
      </c>
    </row>
    <row r="171" spans="1:4" x14ac:dyDescent="0.2">
      <c r="A171" s="37" t="s">
        <v>669</v>
      </c>
      <c r="B171" s="40" t="str">
        <f t="shared" si="9"/>
        <v>I-0017.0005</v>
      </c>
      <c r="C171" s="41" t="s">
        <v>804</v>
      </c>
      <c r="D171" s="35" t="s">
        <v>868</v>
      </c>
    </row>
    <row r="172" spans="1:4" x14ac:dyDescent="0.2">
      <c r="A172" s="37" t="s">
        <v>671</v>
      </c>
      <c r="B172" s="40" t="str">
        <f t="shared" si="9"/>
        <v>I-0017.0006</v>
      </c>
      <c r="C172" s="41" t="s">
        <v>805</v>
      </c>
      <c r="D172" s="35" t="s">
        <v>6</v>
      </c>
    </row>
    <row r="173" spans="1:4" x14ac:dyDescent="0.2">
      <c r="A173" s="37" t="s">
        <v>673</v>
      </c>
      <c r="B173" s="40" t="str">
        <f t="shared" si="9"/>
        <v>I-0017.0007</v>
      </c>
      <c r="C173" s="41" t="s">
        <v>806</v>
      </c>
      <c r="D173" s="35" t="s">
        <v>6</v>
      </c>
    </row>
    <row r="174" spans="1:4" x14ac:dyDescent="0.2">
      <c r="A174" s="37" t="s">
        <v>691</v>
      </c>
      <c r="B174" s="40" t="str">
        <f t="shared" si="9"/>
        <v>I-0017.0008</v>
      </c>
      <c r="C174" s="41" t="s">
        <v>807</v>
      </c>
      <c r="D174" s="35" t="s">
        <v>6</v>
      </c>
    </row>
    <row r="175" spans="1:4" x14ac:dyDescent="0.2">
      <c r="A175" s="37" t="s">
        <v>693</v>
      </c>
      <c r="B175" s="40" t="str">
        <f t="shared" si="9"/>
        <v>I-0017.0009</v>
      </c>
      <c r="C175" s="41" t="s">
        <v>808</v>
      </c>
      <c r="D175" s="35" t="s">
        <v>4</v>
      </c>
    </row>
    <row r="176" spans="1:4" x14ac:dyDescent="0.2">
      <c r="B176" s="35"/>
      <c r="C176" s="41"/>
      <c r="D176" s="38"/>
    </row>
    <row r="177" spans="1:4" x14ac:dyDescent="0.2">
      <c r="B177" s="35"/>
      <c r="C177" s="41"/>
      <c r="D177" s="35"/>
    </row>
    <row r="178" spans="1:4" x14ac:dyDescent="0.2">
      <c r="A178" s="37" t="s">
        <v>809</v>
      </c>
      <c r="B178" s="38" t="str">
        <f xml:space="preserve"> CONCATENATE("I-",A178)</f>
        <v>I-0018</v>
      </c>
      <c r="C178" s="39" t="s">
        <v>810</v>
      </c>
      <c r="D178" s="38"/>
    </row>
    <row r="179" spans="1:4" x14ac:dyDescent="0.2">
      <c r="A179" s="37" t="s">
        <v>660</v>
      </c>
      <c r="B179" s="40" t="str">
        <f>CONCATENATE($B$178,".",A179)</f>
        <v>I-0018.0001</v>
      </c>
      <c r="C179" s="41" t="s">
        <v>811</v>
      </c>
      <c r="D179" s="35" t="s">
        <v>4</v>
      </c>
    </row>
    <row r="180" spans="1:4" x14ac:dyDescent="0.2">
      <c r="A180" s="37" t="s">
        <v>663</v>
      </c>
      <c r="B180" s="40" t="str">
        <f>CONCATENATE($B$178,".",A180)</f>
        <v>I-0018.0002</v>
      </c>
      <c r="C180" s="41" t="s">
        <v>812</v>
      </c>
      <c r="D180" s="35" t="s">
        <v>4</v>
      </c>
    </row>
    <row r="181" spans="1:4" x14ac:dyDescent="0.2">
      <c r="A181" s="37" t="s">
        <v>665</v>
      </c>
      <c r="B181" s="40" t="str">
        <f>CONCATENATE($B$178,".",A181)</f>
        <v>I-0018.0003</v>
      </c>
      <c r="C181" s="41" t="s">
        <v>813</v>
      </c>
      <c r="D181" s="35" t="s">
        <v>4</v>
      </c>
    </row>
    <row r="182" spans="1:4" x14ac:dyDescent="0.2">
      <c r="A182" s="37" t="s">
        <v>667</v>
      </c>
      <c r="B182" s="40" t="str">
        <f>CONCATENATE($B$178,".",A182)</f>
        <v>I-0018.0004</v>
      </c>
      <c r="C182" s="41" t="s">
        <v>814</v>
      </c>
      <c r="D182" s="35" t="s">
        <v>4</v>
      </c>
    </row>
    <row r="183" spans="1:4" x14ac:dyDescent="0.2">
      <c r="A183" s="37" t="s">
        <v>669</v>
      </c>
      <c r="B183" s="40" t="str">
        <f>CONCATENATE($B$178,".",A183)</f>
        <v>I-0018.0005</v>
      </c>
      <c r="C183" s="41" t="s">
        <v>815</v>
      </c>
      <c r="D183" s="35" t="s">
        <v>538</v>
      </c>
    </row>
    <row r="184" spans="1:4" x14ac:dyDescent="0.2">
      <c r="B184" s="35"/>
      <c r="C184" s="31"/>
      <c r="D184" s="35"/>
    </row>
    <row r="185" spans="1:4" x14ac:dyDescent="0.2">
      <c r="B185" s="35"/>
      <c r="C185" s="41"/>
      <c r="D185" s="35"/>
    </row>
    <row r="186" spans="1:4" x14ac:dyDescent="0.2">
      <c r="A186" s="37" t="s">
        <v>816</v>
      </c>
      <c r="B186" s="38" t="str">
        <f xml:space="preserve"> CONCATENATE("I-",A186)</f>
        <v>I-0019</v>
      </c>
      <c r="C186" s="39" t="s">
        <v>817</v>
      </c>
      <c r="D186" s="35"/>
    </row>
    <row r="187" spans="1:4" x14ac:dyDescent="0.2">
      <c r="A187" s="37" t="s">
        <v>660</v>
      </c>
      <c r="B187" s="40" t="str">
        <f t="shared" ref="B187:B192" si="10">CONCATENATE($B$186,".",A187)</f>
        <v>I-0019.0001</v>
      </c>
      <c r="C187" s="41" t="s">
        <v>283</v>
      </c>
      <c r="D187" s="35" t="s">
        <v>4</v>
      </c>
    </row>
    <row r="188" spans="1:4" x14ac:dyDescent="0.2">
      <c r="A188" s="37" t="s">
        <v>663</v>
      </c>
      <c r="B188" s="40" t="str">
        <f t="shared" si="10"/>
        <v>I-0019.0002</v>
      </c>
      <c r="C188" s="41" t="s">
        <v>818</v>
      </c>
      <c r="D188" s="35" t="s">
        <v>4</v>
      </c>
    </row>
    <row r="189" spans="1:4" x14ac:dyDescent="0.2">
      <c r="A189" s="37" t="s">
        <v>665</v>
      </c>
      <c r="B189" s="40" t="str">
        <f t="shared" si="10"/>
        <v>I-0019.0003</v>
      </c>
      <c r="C189" s="41" t="s">
        <v>819</v>
      </c>
      <c r="D189" s="44" t="s">
        <v>4</v>
      </c>
    </row>
    <row r="190" spans="1:4" x14ac:dyDescent="0.2">
      <c r="A190" s="37" t="s">
        <v>667</v>
      </c>
      <c r="B190" s="40" t="str">
        <f t="shared" si="10"/>
        <v>I-0019.0004</v>
      </c>
      <c r="C190" s="41" t="s">
        <v>820</v>
      </c>
      <c r="D190" s="44" t="s">
        <v>4</v>
      </c>
    </row>
    <row r="191" spans="1:4" x14ac:dyDescent="0.2">
      <c r="A191" s="37" t="s">
        <v>669</v>
      </c>
      <c r="B191" s="40" t="str">
        <f t="shared" si="10"/>
        <v>I-0019.0005</v>
      </c>
      <c r="C191" s="41" t="s">
        <v>821</v>
      </c>
      <c r="D191" s="44" t="s">
        <v>4</v>
      </c>
    </row>
    <row r="192" spans="1:4" x14ac:dyDescent="0.2">
      <c r="A192" s="37" t="s">
        <v>671</v>
      </c>
      <c r="B192" s="40" t="str">
        <f t="shared" si="10"/>
        <v>I-0019.0006</v>
      </c>
      <c r="C192" s="41" t="s">
        <v>822</v>
      </c>
      <c r="D192" s="44" t="s">
        <v>4</v>
      </c>
    </row>
    <row r="193" spans="1:4" x14ac:dyDescent="0.2">
      <c r="A193" s="37"/>
      <c r="B193" s="35"/>
      <c r="C193" s="41"/>
      <c r="D193" s="44"/>
    </row>
    <row r="194" spans="1:4" x14ac:dyDescent="0.2">
      <c r="A194" s="37"/>
      <c r="B194" s="35"/>
      <c r="C194" s="41"/>
      <c r="D194" s="44"/>
    </row>
    <row r="195" spans="1:4" x14ac:dyDescent="0.2">
      <c r="A195" s="37"/>
      <c r="B195" s="35"/>
      <c r="D195" s="38"/>
    </row>
    <row r="196" spans="1:4" x14ac:dyDescent="0.2">
      <c r="A196" s="37" t="s">
        <v>695</v>
      </c>
      <c r="B196" s="40" t="str">
        <f>CONCATENATE($B$186,".",A196)</f>
        <v>I-0019.0010</v>
      </c>
      <c r="C196" s="41" t="s">
        <v>823</v>
      </c>
      <c r="D196" s="44" t="s">
        <v>4</v>
      </c>
    </row>
    <row r="197" spans="1:4" x14ac:dyDescent="0.2">
      <c r="A197" s="37" t="s">
        <v>697</v>
      </c>
      <c r="B197" s="40" t="str">
        <f>CONCATENATE($B$186,".",A197)</f>
        <v>I-0019.0011</v>
      </c>
      <c r="C197" s="41" t="s">
        <v>824</v>
      </c>
      <c r="D197" s="44" t="s">
        <v>4</v>
      </c>
    </row>
    <row r="198" spans="1:4" x14ac:dyDescent="0.2">
      <c r="A198" s="37" t="s">
        <v>699</v>
      </c>
      <c r="B198" s="40" t="str">
        <f>CONCATENATE($B$186,".",A198)</f>
        <v>I-0019.0012</v>
      </c>
      <c r="C198" s="41" t="s">
        <v>825</v>
      </c>
      <c r="D198" s="44" t="s">
        <v>4</v>
      </c>
    </row>
    <row r="199" spans="1:4" x14ac:dyDescent="0.2">
      <c r="A199" s="37" t="s">
        <v>758</v>
      </c>
      <c r="B199" s="40" t="str">
        <f>CONCATENATE($B$186,".",A199)</f>
        <v>I-0019.0013</v>
      </c>
      <c r="C199" s="41" t="s">
        <v>826</v>
      </c>
      <c r="D199" s="44" t="s">
        <v>4</v>
      </c>
    </row>
    <row r="200" spans="1:4" x14ac:dyDescent="0.2">
      <c r="A200" s="37" t="s">
        <v>772</v>
      </c>
      <c r="B200" s="40" t="str">
        <f>CONCATENATE($B$186,".",A200)</f>
        <v>I-0019.0014</v>
      </c>
      <c r="C200" s="41" t="s">
        <v>827</v>
      </c>
      <c r="D200" s="44" t="s">
        <v>4</v>
      </c>
    </row>
    <row r="201" spans="1:4" x14ac:dyDescent="0.2">
      <c r="A201" s="36"/>
      <c r="B201" s="35"/>
      <c r="C201" s="41"/>
      <c r="D201" s="38"/>
    </row>
    <row r="202" spans="1:4" x14ac:dyDescent="0.2">
      <c r="A202" s="37" t="s">
        <v>723</v>
      </c>
      <c r="B202" s="40" t="str">
        <f>CONCATENATE($B$186,".",A202)</f>
        <v>I-0019.0020</v>
      </c>
      <c r="C202" s="41" t="s">
        <v>286</v>
      </c>
      <c r="D202" s="44" t="s">
        <v>4</v>
      </c>
    </row>
    <row r="203" spans="1:4" x14ac:dyDescent="0.2">
      <c r="A203" s="37" t="s">
        <v>708</v>
      </c>
      <c r="B203" s="40" t="str">
        <f>CONCATENATE($B$186,".",A203)</f>
        <v>I-0019.0021</v>
      </c>
      <c r="C203" s="41" t="s">
        <v>828</v>
      </c>
      <c r="D203" s="44" t="s">
        <v>4</v>
      </c>
    </row>
    <row r="204" spans="1:4" x14ac:dyDescent="0.2">
      <c r="A204" s="37" t="s">
        <v>710</v>
      </c>
      <c r="B204" s="40" t="str">
        <f>CONCATENATE($B$186,".",A204)</f>
        <v>I-0019.0022</v>
      </c>
      <c r="C204" s="41" t="s">
        <v>829</v>
      </c>
      <c r="D204" s="44" t="s">
        <v>4</v>
      </c>
    </row>
    <row r="205" spans="1:4" x14ac:dyDescent="0.2">
      <c r="A205" s="37"/>
      <c r="B205" s="42"/>
      <c r="C205" s="42"/>
      <c r="D205" s="38"/>
    </row>
    <row r="206" spans="1:4" x14ac:dyDescent="0.2">
      <c r="A206" s="37" t="s">
        <v>786</v>
      </c>
      <c r="B206" s="40" t="str">
        <f>CONCATENATE($B$186,".",A206)</f>
        <v>I-0019.0030</v>
      </c>
      <c r="C206" s="41" t="s">
        <v>830</v>
      </c>
      <c r="D206" s="44" t="s">
        <v>4</v>
      </c>
    </row>
    <row r="207" spans="1:4" x14ac:dyDescent="0.2">
      <c r="A207" s="37"/>
      <c r="B207" s="42"/>
      <c r="C207" s="42"/>
      <c r="D207" s="35"/>
    </row>
    <row r="208" spans="1:4" x14ac:dyDescent="0.2">
      <c r="A208" s="37" t="s">
        <v>831</v>
      </c>
      <c r="B208" s="40" t="str">
        <f>CONCATENATE($B$186,".",A208)</f>
        <v>I-0019.0040</v>
      </c>
      <c r="C208" s="41" t="s">
        <v>832</v>
      </c>
      <c r="D208" s="44" t="s">
        <v>4</v>
      </c>
    </row>
    <row r="209" spans="1:4" x14ac:dyDescent="0.2">
      <c r="A209" s="37"/>
      <c r="B209" s="35"/>
      <c r="C209" s="41"/>
      <c r="D209" s="35"/>
    </row>
    <row r="210" spans="1:4" x14ac:dyDescent="0.2">
      <c r="A210" s="37" t="s">
        <v>833</v>
      </c>
      <c r="B210" s="40" t="str">
        <f>CONCATENATE($B$186,".",A210)</f>
        <v>I-0019.0050</v>
      </c>
      <c r="C210" s="41" t="s">
        <v>834</v>
      </c>
      <c r="D210" s="44" t="s">
        <v>4</v>
      </c>
    </row>
    <row r="211" spans="1:4" x14ac:dyDescent="0.2">
      <c r="A211" s="37"/>
      <c r="B211" s="35"/>
      <c r="C211" s="41"/>
      <c r="D211" s="35"/>
    </row>
    <row r="212" spans="1:4" x14ac:dyDescent="0.2">
      <c r="A212" s="37" t="s">
        <v>835</v>
      </c>
      <c r="B212" s="40" t="str">
        <f>CONCATENATE($B$186,".",A212)</f>
        <v>I-0019.0060</v>
      </c>
      <c r="C212" s="41" t="s">
        <v>836</v>
      </c>
      <c r="D212" s="44" t="s">
        <v>4</v>
      </c>
    </row>
    <row r="213" spans="1:4" x14ac:dyDescent="0.2">
      <c r="B213" s="35"/>
      <c r="C213" s="41"/>
      <c r="D213" s="35"/>
    </row>
    <row r="214" spans="1:4" x14ac:dyDescent="0.2">
      <c r="B214" s="35"/>
      <c r="C214" s="41"/>
      <c r="D214" s="38"/>
    </row>
    <row r="215" spans="1:4" x14ac:dyDescent="0.2">
      <c r="A215" s="37" t="s">
        <v>723</v>
      </c>
      <c r="B215" s="38" t="str">
        <f xml:space="preserve"> CONCATENATE("I-",A215)</f>
        <v>I-0020</v>
      </c>
      <c r="C215" s="39" t="s">
        <v>837</v>
      </c>
      <c r="D215" s="35"/>
    </row>
    <row r="216" spans="1:4" x14ac:dyDescent="0.2">
      <c r="A216" s="37" t="s">
        <v>660</v>
      </c>
      <c r="B216" s="40" t="str">
        <f>CONCATENATE($B$215,".",A216)</f>
        <v>I-0020.0001</v>
      </c>
      <c r="C216" s="41" t="s">
        <v>838</v>
      </c>
      <c r="D216" s="35" t="s">
        <v>6</v>
      </c>
    </row>
    <row r="217" spans="1:4" x14ac:dyDescent="0.2">
      <c r="A217" s="37" t="s">
        <v>663</v>
      </c>
      <c r="B217" s="40" t="str">
        <f>CONCATENATE($B$215,".",A217)</f>
        <v>I-0020.0002</v>
      </c>
      <c r="C217" s="41" t="s">
        <v>839</v>
      </c>
      <c r="D217" s="35" t="s">
        <v>4</v>
      </c>
    </row>
    <row r="218" spans="1:4" x14ac:dyDescent="0.2">
      <c r="A218" s="37" t="s">
        <v>665</v>
      </c>
      <c r="B218" s="40" t="str">
        <f>CONCATENATE($B$215,".",A218)</f>
        <v>I-0020.0003</v>
      </c>
      <c r="C218" s="41" t="s">
        <v>840</v>
      </c>
      <c r="D218" s="35" t="s">
        <v>4</v>
      </c>
    </row>
    <row r="219" spans="1:4" x14ac:dyDescent="0.2">
      <c r="A219" s="37" t="s">
        <v>667</v>
      </c>
      <c r="B219" s="40" t="str">
        <f>CONCATENATE($B$215,".",A219)</f>
        <v>I-0020.0004</v>
      </c>
      <c r="C219" s="41" t="s">
        <v>841</v>
      </c>
      <c r="D219" s="35" t="s">
        <v>6</v>
      </c>
    </row>
    <row r="220" spans="1:4" x14ac:dyDescent="0.2">
      <c r="A220" s="37" t="s">
        <v>669</v>
      </c>
      <c r="B220" s="40" t="str">
        <f>CONCATENATE($B$215,".",A220)</f>
        <v>I-0020.0005</v>
      </c>
      <c r="C220" s="41" t="s">
        <v>842</v>
      </c>
      <c r="D220" s="35" t="s">
        <v>868</v>
      </c>
    </row>
    <row r="221" spans="1:4" x14ac:dyDescent="0.2">
      <c r="B221" s="35"/>
      <c r="C221" s="41"/>
      <c r="D221" s="35"/>
    </row>
    <row r="222" spans="1:4" x14ac:dyDescent="0.2">
      <c r="A222" s="37" t="s">
        <v>708</v>
      </c>
      <c r="B222" s="38" t="str">
        <f xml:space="preserve"> CONCATENATE("I-",A222)</f>
        <v>I-0021</v>
      </c>
      <c r="C222" s="39" t="s">
        <v>843</v>
      </c>
      <c r="D222" s="35"/>
    </row>
    <row r="223" spans="1:4" x14ac:dyDescent="0.2">
      <c r="A223" s="37" t="s">
        <v>660</v>
      </c>
      <c r="B223" s="40" t="str">
        <f>CONCATENATE($B$222,".",A223)</f>
        <v>I-0021.0001</v>
      </c>
      <c r="C223" s="41" t="s">
        <v>844</v>
      </c>
      <c r="D223" s="35" t="s">
        <v>4</v>
      </c>
    </row>
    <row r="224" spans="1:4" x14ac:dyDescent="0.2">
      <c r="A224" s="37" t="s">
        <v>663</v>
      </c>
      <c r="B224" s="40" t="str">
        <f>CONCATENATE($B$222,".",A224)</f>
        <v>I-0021.0002</v>
      </c>
      <c r="C224" s="41" t="s">
        <v>845</v>
      </c>
      <c r="D224" s="35" t="s">
        <v>4</v>
      </c>
    </row>
    <row r="225" spans="1:4" x14ac:dyDescent="0.2">
      <c r="A225" s="37"/>
      <c r="B225" s="35"/>
      <c r="C225" s="41"/>
      <c r="D225" s="35"/>
    </row>
    <row r="226" spans="1:4" x14ac:dyDescent="0.2">
      <c r="A226" s="37"/>
      <c r="B226" s="35"/>
      <c r="C226" s="41"/>
      <c r="D226" s="38"/>
    </row>
    <row r="227" spans="1:4" x14ac:dyDescent="0.2">
      <c r="A227" s="37"/>
      <c r="B227" s="35"/>
      <c r="C227" s="41"/>
      <c r="D227" s="35"/>
    </row>
    <row r="228" spans="1:4" x14ac:dyDescent="0.2">
      <c r="A228" s="37" t="s">
        <v>710</v>
      </c>
      <c r="B228" s="38" t="str">
        <f xml:space="preserve"> CONCATENATE("I-",A228)</f>
        <v>I-0022</v>
      </c>
      <c r="C228" s="39" t="s">
        <v>846</v>
      </c>
      <c r="D228" s="38"/>
    </row>
    <row r="229" spans="1:4" x14ac:dyDescent="0.2">
      <c r="A229" s="37" t="s">
        <v>660</v>
      </c>
      <c r="B229" s="40" t="str">
        <f>CONCATENATE($B$228,".",A229)</f>
        <v>I-0022.0001</v>
      </c>
      <c r="C229" s="41" t="s">
        <v>847</v>
      </c>
      <c r="D229" s="35" t="s">
        <v>4</v>
      </c>
    </row>
    <row r="230" spans="1:4" x14ac:dyDescent="0.2">
      <c r="A230" s="37" t="s">
        <v>663</v>
      </c>
      <c r="B230" s="40" t="str">
        <f t="shared" ref="B230:B236" si="11">CONCATENATE($B$228,".",A230)</f>
        <v>I-0022.0002</v>
      </c>
      <c r="C230" s="41" t="s">
        <v>848</v>
      </c>
      <c r="D230" s="35" t="s">
        <v>4</v>
      </c>
    </row>
    <row r="231" spans="1:4" x14ac:dyDescent="0.2">
      <c r="A231" s="37" t="s">
        <v>665</v>
      </c>
      <c r="B231" s="40" t="str">
        <f t="shared" si="11"/>
        <v>I-0022.0003</v>
      </c>
      <c r="C231" s="41" t="s">
        <v>849</v>
      </c>
      <c r="D231" s="35" t="s">
        <v>4</v>
      </c>
    </row>
    <row r="232" spans="1:4" x14ac:dyDescent="0.2">
      <c r="A232" s="37" t="s">
        <v>667</v>
      </c>
      <c r="B232" s="40" t="str">
        <f t="shared" si="11"/>
        <v>I-0022.0004</v>
      </c>
      <c r="C232" s="41" t="s">
        <v>850</v>
      </c>
      <c r="D232" s="35" t="s">
        <v>4</v>
      </c>
    </row>
    <row r="233" spans="1:4" x14ac:dyDescent="0.2">
      <c r="A233" s="37" t="s">
        <v>669</v>
      </c>
      <c r="B233" s="40" t="str">
        <f t="shared" si="11"/>
        <v>I-0022.0005</v>
      </c>
      <c r="C233" s="41" t="s">
        <v>851</v>
      </c>
      <c r="D233" s="35" t="s">
        <v>4</v>
      </c>
    </row>
    <row r="234" spans="1:4" x14ac:dyDescent="0.2">
      <c r="A234" s="37" t="s">
        <v>671</v>
      </c>
      <c r="B234" s="40" t="str">
        <f t="shared" si="11"/>
        <v>I-0022.0006</v>
      </c>
      <c r="C234" s="41" t="s">
        <v>852</v>
      </c>
      <c r="D234" s="35" t="s">
        <v>4</v>
      </c>
    </row>
    <row r="235" spans="1:4" x14ac:dyDescent="0.2">
      <c r="A235" s="37" t="s">
        <v>673</v>
      </c>
      <c r="B235" s="40" t="str">
        <f t="shared" si="11"/>
        <v>I-0022.0007</v>
      </c>
      <c r="C235" s="41" t="s">
        <v>853</v>
      </c>
      <c r="D235" s="35" t="s">
        <v>4</v>
      </c>
    </row>
    <row r="236" spans="1:4" x14ac:dyDescent="0.2">
      <c r="A236" s="37" t="s">
        <v>691</v>
      </c>
      <c r="B236" s="40" t="str">
        <f t="shared" si="11"/>
        <v>I-0022.0008</v>
      </c>
      <c r="C236" s="41" t="s">
        <v>853</v>
      </c>
      <c r="D236" s="35" t="s">
        <v>4</v>
      </c>
    </row>
    <row r="237" spans="1:4" x14ac:dyDescent="0.2">
      <c r="B237" s="35"/>
      <c r="C237" s="41"/>
      <c r="D237" s="35"/>
    </row>
    <row r="238" spans="1:4" x14ac:dyDescent="0.2">
      <c r="B238" s="35"/>
      <c r="C238" s="41"/>
      <c r="D238" s="38"/>
    </row>
    <row r="239" spans="1:4" x14ac:dyDescent="0.2">
      <c r="A239" s="37" t="s">
        <v>854</v>
      </c>
      <c r="B239" s="38" t="str">
        <f xml:space="preserve"> CONCATENATE("I-",A239)</f>
        <v>I-0023</v>
      </c>
      <c r="C239" s="39" t="s">
        <v>855</v>
      </c>
      <c r="D239" s="35"/>
    </row>
    <row r="240" spans="1:4" x14ac:dyDescent="0.2">
      <c r="A240" s="37" t="s">
        <v>660</v>
      </c>
      <c r="B240" s="40" t="str">
        <f>CONCATENATE($B$239,".",A240)</f>
        <v>I-0023.0001</v>
      </c>
      <c r="C240" s="41" t="s">
        <v>856</v>
      </c>
      <c r="D240" s="35" t="s">
        <v>6</v>
      </c>
    </row>
    <row r="241" spans="1:4" x14ac:dyDescent="0.2">
      <c r="A241" s="37"/>
    </row>
    <row r="242" spans="1:4" x14ac:dyDescent="0.2">
      <c r="A242" s="37"/>
    </row>
    <row r="243" spans="1:4" x14ac:dyDescent="0.2">
      <c r="A243" s="37"/>
    </row>
    <row r="244" spans="1:4" x14ac:dyDescent="0.2">
      <c r="A244" s="37"/>
    </row>
    <row r="245" spans="1:4" x14ac:dyDescent="0.2">
      <c r="A245" s="37" t="s">
        <v>857</v>
      </c>
      <c r="B245" s="38" t="str">
        <f xml:space="preserve"> CONCATENATE("I-",A245)</f>
        <v>I-0024</v>
      </c>
      <c r="C245" s="39" t="s">
        <v>858</v>
      </c>
      <c r="D245" s="38"/>
    </row>
    <row r="246" spans="1:4" x14ac:dyDescent="0.2">
      <c r="A246" s="37" t="s">
        <v>660</v>
      </c>
      <c r="B246" s="40" t="str">
        <f>CONCATENATE($B$245,".",A246)</f>
        <v>I-0024.0001</v>
      </c>
      <c r="C246" s="41" t="s">
        <v>859</v>
      </c>
      <c r="D246" s="35" t="s">
        <v>538</v>
      </c>
    </row>
    <row r="247" spans="1:4" x14ac:dyDescent="0.2">
      <c r="A247" s="37" t="s">
        <v>663</v>
      </c>
      <c r="B247" s="40" t="str">
        <f>CONCATENATE($B$245,".",A247)</f>
        <v>I-0024.0002</v>
      </c>
      <c r="C247" s="41" t="s">
        <v>860</v>
      </c>
      <c r="D247" s="35" t="s">
        <v>538</v>
      </c>
    </row>
    <row r="248" spans="1:4" x14ac:dyDescent="0.2">
      <c r="A248" s="37" t="s">
        <v>665</v>
      </c>
      <c r="B248" s="40" t="str">
        <f>CONCATENATE($B$245,".",A248)</f>
        <v>I-0024.0003</v>
      </c>
      <c r="C248" s="41" t="s">
        <v>861</v>
      </c>
      <c r="D248" s="35" t="s">
        <v>538</v>
      </c>
    </row>
    <row r="249" spans="1:4" x14ac:dyDescent="0.2">
      <c r="A249" s="37" t="s">
        <v>667</v>
      </c>
      <c r="B249" s="40" t="str">
        <f>CONCATENATE($B$245,".",A249)</f>
        <v>I-0024.0004</v>
      </c>
      <c r="C249" s="41" t="s">
        <v>862</v>
      </c>
      <c r="D249" s="35" t="s">
        <v>538</v>
      </c>
    </row>
    <row r="250" spans="1:4" x14ac:dyDescent="0.2">
      <c r="A250" s="37"/>
      <c r="B250" s="35"/>
      <c r="C250" s="41"/>
      <c r="D250" s="35"/>
    </row>
    <row r="251" spans="1:4" x14ac:dyDescent="0.2">
      <c r="B251" s="35"/>
      <c r="C251" s="41"/>
      <c r="D251" s="35"/>
    </row>
    <row r="252" spans="1:4" x14ac:dyDescent="0.2">
      <c r="A252" s="37" t="s">
        <v>863</v>
      </c>
      <c r="B252" s="38" t="str">
        <f xml:space="preserve"> CONCATENATE("I-",A252)</f>
        <v>I-0025</v>
      </c>
      <c r="C252" s="39" t="s">
        <v>864</v>
      </c>
      <c r="D252" s="38"/>
    </row>
    <row r="253" spans="1:4" x14ac:dyDescent="0.2">
      <c r="A253" s="37" t="s">
        <v>660</v>
      </c>
      <c r="B253" s="40" t="str">
        <f>CONCATENATE($B$252,".",A253)</f>
        <v>I-0025.0001</v>
      </c>
      <c r="C253" s="41" t="s">
        <v>865</v>
      </c>
      <c r="D253" s="35" t="s">
        <v>538</v>
      </c>
    </row>
    <row r="254" spans="1:4" x14ac:dyDescent="0.2">
      <c r="A254" s="37" t="s">
        <v>663</v>
      </c>
      <c r="B254" s="40" t="str">
        <f>CONCATENATE($B$252,".",A254)</f>
        <v>I-0025.0002</v>
      </c>
      <c r="C254" s="41" t="s">
        <v>866</v>
      </c>
      <c r="D254" s="35" t="s">
        <v>6</v>
      </c>
    </row>
    <row r="255" spans="1:4" x14ac:dyDescent="0.2">
      <c r="A255" s="37" t="s">
        <v>665</v>
      </c>
      <c r="B255" s="40" t="str">
        <f>CONCATENATE($B$252,".",A255)</f>
        <v>I-0025.0003</v>
      </c>
      <c r="C255" s="41" t="s">
        <v>805</v>
      </c>
      <c r="D255" s="35" t="s">
        <v>6</v>
      </c>
    </row>
    <row r="256" spans="1:4" x14ac:dyDescent="0.2">
      <c r="A256" s="37" t="s">
        <v>667</v>
      </c>
      <c r="B256" s="40" t="str">
        <f>CONCATENATE($B$252,".",A256)</f>
        <v>I-0025.0004</v>
      </c>
      <c r="C256" s="41" t="s">
        <v>867</v>
      </c>
      <c r="D256" s="35" t="s">
        <v>4</v>
      </c>
    </row>
    <row r="257" spans="1:1" s="32" customFormat="1" x14ac:dyDescent="0.2">
      <c r="A257" s="37"/>
    </row>
  </sheetData>
  <conditionalFormatting sqref="C3">
    <cfRule type="expression" dxfId="77" priority="76" stopIfTrue="1">
      <formula>#REF!&gt;0</formula>
    </cfRule>
    <cfRule type="expression" dxfId="76" priority="77" stopIfTrue="1">
      <formula>#REF!&gt;0</formula>
    </cfRule>
    <cfRule type="expression" dxfId="75" priority="78" stopIfTrue="1">
      <formula>#REF!&gt;0</formula>
    </cfRule>
  </conditionalFormatting>
  <conditionalFormatting sqref="C13">
    <cfRule type="expression" dxfId="74" priority="31" stopIfTrue="1">
      <formula>#REF!&gt;0</formula>
    </cfRule>
    <cfRule type="expression" dxfId="73" priority="32" stopIfTrue="1">
      <formula>#REF!&gt;0</formula>
    </cfRule>
    <cfRule type="expression" dxfId="72" priority="33" stopIfTrue="1">
      <formula>#REF!&gt;0</formula>
    </cfRule>
  </conditionalFormatting>
  <conditionalFormatting sqref="C19">
    <cfRule type="expression" dxfId="71" priority="73" stopIfTrue="1">
      <formula>#REF!&gt;0</formula>
    </cfRule>
    <cfRule type="expression" dxfId="70" priority="74" stopIfTrue="1">
      <formula>#REF!&gt;0</formula>
    </cfRule>
    <cfRule type="expression" dxfId="69" priority="75" stopIfTrue="1">
      <formula>#REF!&gt;0</formula>
    </cfRule>
  </conditionalFormatting>
  <conditionalFormatting sqref="C26">
    <cfRule type="expression" dxfId="68" priority="70" stopIfTrue="1">
      <formula>#REF!&gt;0</formula>
    </cfRule>
    <cfRule type="expression" dxfId="67" priority="71" stopIfTrue="1">
      <formula>#REF!&gt;0</formula>
    </cfRule>
    <cfRule type="expression" dxfId="66" priority="72" stopIfTrue="1">
      <formula>#REF!&gt;0</formula>
    </cfRule>
  </conditionalFormatting>
  <conditionalFormatting sqref="C41">
    <cfRule type="expression" dxfId="65" priority="28" stopIfTrue="1">
      <formula>#REF!&gt;0</formula>
    </cfRule>
    <cfRule type="expression" dxfId="64" priority="29" stopIfTrue="1">
      <formula>#REF!&gt;0</formula>
    </cfRule>
    <cfRule type="expression" dxfId="63" priority="30" stopIfTrue="1">
      <formula>#REF!&gt;0</formula>
    </cfRule>
  </conditionalFormatting>
  <conditionalFormatting sqref="C54">
    <cfRule type="expression" dxfId="62" priority="25" stopIfTrue="1">
      <formula>#REF!&gt;0</formula>
    </cfRule>
    <cfRule type="expression" dxfId="61" priority="26" stopIfTrue="1">
      <formula>#REF!&gt;0</formula>
    </cfRule>
    <cfRule type="expression" dxfId="60" priority="27" stopIfTrue="1">
      <formula>#REF!&gt;0</formula>
    </cfRule>
  </conditionalFormatting>
  <conditionalFormatting sqref="C72">
    <cfRule type="expression" dxfId="59" priority="19" stopIfTrue="1">
      <formula>#REF!&gt;0</formula>
    </cfRule>
    <cfRule type="expression" dxfId="58" priority="20" stopIfTrue="1">
      <formula>#REF!&gt;0</formula>
    </cfRule>
    <cfRule type="expression" dxfId="57" priority="21" stopIfTrue="1">
      <formula>#REF!&gt;0</formula>
    </cfRule>
  </conditionalFormatting>
  <conditionalFormatting sqref="C79">
    <cfRule type="expression" dxfId="56" priority="22" stopIfTrue="1">
      <formula>#REF!&gt;0</formula>
    </cfRule>
    <cfRule type="expression" dxfId="55" priority="23" stopIfTrue="1">
      <formula>#REF!&gt;0</formula>
    </cfRule>
    <cfRule type="expression" dxfId="54" priority="24" stopIfTrue="1">
      <formula>#REF!&gt;0</formula>
    </cfRule>
  </conditionalFormatting>
  <conditionalFormatting sqref="C86">
    <cfRule type="expression" dxfId="53" priority="16" stopIfTrue="1">
      <formula>#REF!&gt;0</formula>
    </cfRule>
    <cfRule type="expression" dxfId="52" priority="17" stopIfTrue="1">
      <formula>#REF!&gt;0</formula>
    </cfRule>
    <cfRule type="expression" dxfId="51" priority="18" stopIfTrue="1">
      <formula>#REF!&gt;0</formula>
    </cfRule>
  </conditionalFormatting>
  <conditionalFormatting sqref="C91">
    <cfRule type="expression" dxfId="50" priority="13" stopIfTrue="1">
      <formula>#REF!&gt;0</formula>
    </cfRule>
    <cfRule type="expression" dxfId="49" priority="14" stopIfTrue="1">
      <formula>#REF!&gt;0</formula>
    </cfRule>
    <cfRule type="expression" dxfId="48" priority="15" stopIfTrue="1">
      <formula>#REF!&gt;0</formula>
    </cfRule>
  </conditionalFormatting>
  <conditionalFormatting sqref="C101">
    <cfRule type="expression" dxfId="47" priority="64" stopIfTrue="1">
      <formula>#REF!&gt;0</formula>
    </cfRule>
    <cfRule type="expression" dxfId="46" priority="65" stopIfTrue="1">
      <formula>#REF!&gt;0</formula>
    </cfRule>
    <cfRule type="expression" dxfId="45" priority="66" stopIfTrue="1">
      <formula>#REF!&gt;0</formula>
    </cfRule>
  </conditionalFormatting>
  <conditionalFormatting sqref="C109">
    <cfRule type="expression" dxfId="44" priority="61" stopIfTrue="1">
      <formula>#REF!&gt;0</formula>
    </cfRule>
    <cfRule type="expression" dxfId="43" priority="62" stopIfTrue="1">
      <formula>#REF!&gt;0</formula>
    </cfRule>
    <cfRule type="expression" dxfId="42" priority="63" stopIfTrue="1">
      <formula>#REF!&gt;0</formula>
    </cfRule>
  </conditionalFormatting>
  <conditionalFormatting sqref="C118">
    <cfRule type="expression" dxfId="41" priority="58" stopIfTrue="1">
      <formula>#REF!&gt;0</formula>
    </cfRule>
    <cfRule type="expression" dxfId="40" priority="59" stopIfTrue="1">
      <formula>#REF!&gt;0</formula>
    </cfRule>
    <cfRule type="expression" dxfId="39" priority="60" stopIfTrue="1">
      <formula>#REF!&gt;0</formula>
    </cfRule>
  </conditionalFormatting>
  <conditionalFormatting sqref="C134">
    <cfRule type="expression" dxfId="38" priority="55" stopIfTrue="1">
      <formula>#REF!&gt;0</formula>
    </cfRule>
    <cfRule type="expression" dxfId="37" priority="56" stopIfTrue="1">
      <formula>#REF!&gt;0</formula>
    </cfRule>
    <cfRule type="expression" dxfId="36" priority="57" stopIfTrue="1">
      <formula>#REF!&gt;0</formula>
    </cfRule>
  </conditionalFormatting>
  <conditionalFormatting sqref="C139">
    <cfRule type="expression" dxfId="35" priority="52" stopIfTrue="1">
      <formula>#REF!&gt;0</formula>
    </cfRule>
    <cfRule type="expression" dxfId="34" priority="53" stopIfTrue="1">
      <formula>#REF!&gt;0</formula>
    </cfRule>
    <cfRule type="expression" dxfId="33" priority="54" stopIfTrue="1">
      <formula>#REF!&gt;0</formula>
    </cfRule>
  </conditionalFormatting>
  <conditionalFormatting sqref="C154">
    <cfRule type="expression" dxfId="32" priority="49" stopIfTrue="1">
      <formula>#REF!&gt;0</formula>
    </cfRule>
    <cfRule type="expression" dxfId="31" priority="50" stopIfTrue="1">
      <formula>#REF!&gt;0</formula>
    </cfRule>
    <cfRule type="expression" dxfId="30" priority="51" stopIfTrue="1">
      <formula>#REF!&gt;0</formula>
    </cfRule>
  </conditionalFormatting>
  <conditionalFormatting sqref="C166">
    <cfRule type="expression" dxfId="29" priority="46" stopIfTrue="1">
      <formula>#REF!&gt;0</formula>
    </cfRule>
    <cfRule type="expression" dxfId="28" priority="47" stopIfTrue="1">
      <formula>#REF!&gt;0</formula>
    </cfRule>
    <cfRule type="expression" dxfId="27" priority="48" stopIfTrue="1">
      <formula>#REF!&gt;0</formula>
    </cfRule>
  </conditionalFormatting>
  <conditionalFormatting sqref="C178">
    <cfRule type="expression" dxfId="26" priority="67" stopIfTrue="1">
      <formula>#REF!&gt;0</formula>
    </cfRule>
    <cfRule type="expression" dxfId="25" priority="68" stopIfTrue="1">
      <formula>#REF!&gt;0</formula>
    </cfRule>
    <cfRule type="expression" dxfId="24" priority="69" stopIfTrue="1">
      <formula>#REF!&gt;0</formula>
    </cfRule>
  </conditionalFormatting>
  <conditionalFormatting sqref="C182:C184">
    <cfRule type="expression" dxfId="23" priority="10" stopIfTrue="1">
      <formula>#REF!&gt;0</formula>
    </cfRule>
    <cfRule type="expression" dxfId="22" priority="11" stopIfTrue="1">
      <formula>#REF!&gt;0</formula>
    </cfRule>
    <cfRule type="expression" dxfId="21" priority="12" stopIfTrue="1">
      <formula>#REF!&gt;0</formula>
    </cfRule>
  </conditionalFormatting>
  <conditionalFormatting sqref="C186">
    <cfRule type="expression" dxfId="20" priority="40" stopIfTrue="1">
      <formula>#REF!&gt;0</formula>
    </cfRule>
    <cfRule type="expression" dxfId="19" priority="41" stopIfTrue="1">
      <formula>#REF!&gt;0</formula>
    </cfRule>
    <cfRule type="expression" dxfId="18" priority="42" stopIfTrue="1">
      <formula>#REF!&gt;0</formula>
    </cfRule>
  </conditionalFormatting>
  <conditionalFormatting sqref="C215">
    <cfRule type="expression" dxfId="17" priority="37" stopIfTrue="1">
      <formula>#REF!&gt;0</formula>
    </cfRule>
    <cfRule type="expression" dxfId="16" priority="38" stopIfTrue="1">
      <formula>#REF!&gt;0</formula>
    </cfRule>
    <cfRule type="expression" dxfId="15" priority="39" stopIfTrue="1">
      <formula>#REF!&gt;0</formula>
    </cfRule>
  </conditionalFormatting>
  <conditionalFormatting sqref="C222">
    <cfRule type="expression" dxfId="14" priority="43" stopIfTrue="1">
      <formula>#REF!&gt;0</formula>
    </cfRule>
    <cfRule type="expression" dxfId="13" priority="44" stopIfTrue="1">
      <formula>#REF!&gt;0</formula>
    </cfRule>
    <cfRule type="expression" dxfId="12" priority="45" stopIfTrue="1">
      <formula>#REF!&gt;0</formula>
    </cfRule>
  </conditionalFormatting>
  <conditionalFormatting sqref="C228">
    <cfRule type="expression" dxfId="11" priority="34" stopIfTrue="1">
      <formula>#REF!&gt;0</formula>
    </cfRule>
    <cfRule type="expression" dxfId="10" priority="35" stopIfTrue="1">
      <formula>#REF!&gt;0</formula>
    </cfRule>
    <cfRule type="expression" dxfId="9" priority="36" stopIfTrue="1">
      <formula>#REF!&gt;0</formula>
    </cfRule>
  </conditionalFormatting>
  <conditionalFormatting sqref="C239">
    <cfRule type="expression" dxfId="8" priority="1" stopIfTrue="1">
      <formula>#REF!&gt;0</formula>
    </cfRule>
    <cfRule type="expression" dxfId="7" priority="2" stopIfTrue="1">
      <formula>#REF!&gt;0</formula>
    </cfRule>
    <cfRule type="expression" dxfId="6" priority="3" stopIfTrue="1">
      <formula>#REF!&gt;0</formula>
    </cfRule>
  </conditionalFormatting>
  <conditionalFormatting sqref="C245">
    <cfRule type="expression" dxfId="5" priority="7" stopIfTrue="1">
      <formula>#REF!&gt;0</formula>
    </cfRule>
    <cfRule type="expression" dxfId="4" priority="8" stopIfTrue="1">
      <formula>#REF!&gt;0</formula>
    </cfRule>
    <cfRule type="expression" dxfId="3" priority="9" stopIfTrue="1">
      <formula>#REF!&gt;0</formula>
    </cfRule>
  </conditionalFormatting>
  <conditionalFormatting sqref="C252">
    <cfRule type="expression" dxfId="2" priority="4" stopIfTrue="1">
      <formula>#REF!&gt;0</formula>
    </cfRule>
    <cfRule type="expression" dxfId="1" priority="5" stopIfTrue="1">
      <formula>#REF!&gt;0</formula>
    </cfRule>
    <cfRule type="expression" dxfId="0" priority="6" stopIfTrue="1">
      <formula>#REF!&gt;0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S61"/>
  <sheetViews>
    <sheetView workbookViewId="0">
      <selection activeCell="C27" sqref="C27"/>
    </sheetView>
  </sheetViews>
  <sheetFormatPr baseColWidth="10" defaultRowHeight="15" x14ac:dyDescent="0.25"/>
  <cols>
    <col min="1" max="1" width="21" style="375" customWidth="1"/>
    <col min="2" max="2" width="17.5703125" style="375" customWidth="1"/>
    <col min="3" max="3" width="14.140625" style="375" customWidth="1"/>
    <col min="4" max="4" width="13.85546875" style="375" customWidth="1"/>
    <col min="5" max="5" width="14.28515625" style="375" customWidth="1"/>
    <col min="6" max="6" width="14.5703125" style="375" customWidth="1"/>
    <col min="7" max="7" width="14.28515625" style="375" customWidth="1"/>
    <col min="8" max="8" width="14.85546875" style="375" customWidth="1"/>
    <col min="9" max="9" width="14.28515625" style="375" customWidth="1"/>
    <col min="10" max="10" width="14.5703125" style="375" customWidth="1"/>
    <col min="11" max="11" width="15.42578125" style="375" customWidth="1"/>
    <col min="12" max="12" width="16.28515625" style="375" customWidth="1"/>
    <col min="13" max="13" width="11.42578125" style="375"/>
    <col min="14" max="14" width="12.28515625" style="375" bestFit="1" customWidth="1"/>
    <col min="15" max="17" width="11.42578125" style="375"/>
    <col min="18" max="19" width="30.7109375" style="375" customWidth="1"/>
    <col min="20" max="256" width="11.42578125" style="375"/>
    <col min="257" max="257" width="21" style="375" customWidth="1"/>
    <col min="258" max="258" width="17.5703125" style="375" customWidth="1"/>
    <col min="259" max="259" width="14.140625" style="375" customWidth="1"/>
    <col min="260" max="260" width="13.85546875" style="375" customWidth="1"/>
    <col min="261" max="261" width="14.28515625" style="375" customWidth="1"/>
    <col min="262" max="262" width="14.5703125" style="375" customWidth="1"/>
    <col min="263" max="263" width="14.28515625" style="375" customWidth="1"/>
    <col min="264" max="264" width="14.85546875" style="375" customWidth="1"/>
    <col min="265" max="265" width="14.28515625" style="375" customWidth="1"/>
    <col min="266" max="266" width="14.5703125" style="375" customWidth="1"/>
    <col min="267" max="267" width="15.42578125" style="375" customWidth="1"/>
    <col min="268" max="268" width="16.28515625" style="375" customWidth="1"/>
    <col min="269" max="269" width="11.42578125" style="375"/>
    <col min="270" max="270" width="12.28515625" style="375" bestFit="1" customWidth="1"/>
    <col min="271" max="273" width="11.42578125" style="375"/>
    <col min="274" max="275" width="30.7109375" style="375" customWidth="1"/>
    <col min="276" max="512" width="11.42578125" style="375"/>
    <col min="513" max="513" width="21" style="375" customWidth="1"/>
    <col min="514" max="514" width="17.5703125" style="375" customWidth="1"/>
    <col min="515" max="515" width="14.140625" style="375" customWidth="1"/>
    <col min="516" max="516" width="13.85546875" style="375" customWidth="1"/>
    <col min="517" max="517" width="14.28515625" style="375" customWidth="1"/>
    <col min="518" max="518" width="14.5703125" style="375" customWidth="1"/>
    <col min="519" max="519" width="14.28515625" style="375" customWidth="1"/>
    <col min="520" max="520" width="14.85546875" style="375" customWidth="1"/>
    <col min="521" max="521" width="14.28515625" style="375" customWidth="1"/>
    <col min="522" max="522" width="14.5703125" style="375" customWidth="1"/>
    <col min="523" max="523" width="15.42578125" style="375" customWidth="1"/>
    <col min="524" max="524" width="16.28515625" style="375" customWidth="1"/>
    <col min="525" max="525" width="11.42578125" style="375"/>
    <col min="526" max="526" width="12.28515625" style="375" bestFit="1" customWidth="1"/>
    <col min="527" max="529" width="11.42578125" style="375"/>
    <col min="530" max="531" width="30.7109375" style="375" customWidth="1"/>
    <col min="532" max="768" width="11.42578125" style="375"/>
    <col min="769" max="769" width="21" style="375" customWidth="1"/>
    <col min="770" max="770" width="17.5703125" style="375" customWidth="1"/>
    <col min="771" max="771" width="14.140625" style="375" customWidth="1"/>
    <col min="772" max="772" width="13.85546875" style="375" customWidth="1"/>
    <col min="773" max="773" width="14.28515625" style="375" customWidth="1"/>
    <col min="774" max="774" width="14.5703125" style="375" customWidth="1"/>
    <col min="775" max="775" width="14.28515625" style="375" customWidth="1"/>
    <col min="776" max="776" width="14.85546875" style="375" customWidth="1"/>
    <col min="777" max="777" width="14.28515625" style="375" customWidth="1"/>
    <col min="778" max="778" width="14.5703125" style="375" customWidth="1"/>
    <col min="779" max="779" width="15.42578125" style="375" customWidth="1"/>
    <col min="780" max="780" width="16.28515625" style="375" customWidth="1"/>
    <col min="781" max="781" width="11.42578125" style="375"/>
    <col min="782" max="782" width="12.28515625" style="375" bestFit="1" customWidth="1"/>
    <col min="783" max="785" width="11.42578125" style="375"/>
    <col min="786" max="787" width="30.7109375" style="375" customWidth="1"/>
    <col min="788" max="1024" width="11.42578125" style="375"/>
    <col min="1025" max="1025" width="21" style="375" customWidth="1"/>
    <col min="1026" max="1026" width="17.5703125" style="375" customWidth="1"/>
    <col min="1027" max="1027" width="14.140625" style="375" customWidth="1"/>
    <col min="1028" max="1028" width="13.85546875" style="375" customWidth="1"/>
    <col min="1029" max="1029" width="14.28515625" style="375" customWidth="1"/>
    <col min="1030" max="1030" width="14.5703125" style="375" customWidth="1"/>
    <col min="1031" max="1031" width="14.28515625" style="375" customWidth="1"/>
    <col min="1032" max="1032" width="14.85546875" style="375" customWidth="1"/>
    <col min="1033" max="1033" width="14.28515625" style="375" customWidth="1"/>
    <col min="1034" max="1034" width="14.5703125" style="375" customWidth="1"/>
    <col min="1035" max="1035" width="15.42578125" style="375" customWidth="1"/>
    <col min="1036" max="1036" width="16.28515625" style="375" customWidth="1"/>
    <col min="1037" max="1037" width="11.42578125" style="375"/>
    <col min="1038" max="1038" width="12.28515625" style="375" bestFit="1" customWidth="1"/>
    <col min="1039" max="1041" width="11.42578125" style="375"/>
    <col min="1042" max="1043" width="30.7109375" style="375" customWidth="1"/>
    <col min="1044" max="1280" width="11.42578125" style="375"/>
    <col min="1281" max="1281" width="21" style="375" customWidth="1"/>
    <col min="1282" max="1282" width="17.5703125" style="375" customWidth="1"/>
    <col min="1283" max="1283" width="14.140625" style="375" customWidth="1"/>
    <col min="1284" max="1284" width="13.85546875" style="375" customWidth="1"/>
    <col min="1285" max="1285" width="14.28515625" style="375" customWidth="1"/>
    <col min="1286" max="1286" width="14.5703125" style="375" customWidth="1"/>
    <col min="1287" max="1287" width="14.28515625" style="375" customWidth="1"/>
    <col min="1288" max="1288" width="14.85546875" style="375" customWidth="1"/>
    <col min="1289" max="1289" width="14.28515625" style="375" customWidth="1"/>
    <col min="1290" max="1290" width="14.5703125" style="375" customWidth="1"/>
    <col min="1291" max="1291" width="15.42578125" style="375" customWidth="1"/>
    <col min="1292" max="1292" width="16.28515625" style="375" customWidth="1"/>
    <col min="1293" max="1293" width="11.42578125" style="375"/>
    <col min="1294" max="1294" width="12.28515625" style="375" bestFit="1" customWidth="1"/>
    <col min="1295" max="1297" width="11.42578125" style="375"/>
    <col min="1298" max="1299" width="30.7109375" style="375" customWidth="1"/>
    <col min="1300" max="1536" width="11.42578125" style="375"/>
    <col min="1537" max="1537" width="21" style="375" customWidth="1"/>
    <col min="1538" max="1538" width="17.5703125" style="375" customWidth="1"/>
    <col min="1539" max="1539" width="14.140625" style="375" customWidth="1"/>
    <col min="1540" max="1540" width="13.85546875" style="375" customWidth="1"/>
    <col min="1541" max="1541" width="14.28515625" style="375" customWidth="1"/>
    <col min="1542" max="1542" width="14.5703125" style="375" customWidth="1"/>
    <col min="1543" max="1543" width="14.28515625" style="375" customWidth="1"/>
    <col min="1544" max="1544" width="14.85546875" style="375" customWidth="1"/>
    <col min="1545" max="1545" width="14.28515625" style="375" customWidth="1"/>
    <col min="1546" max="1546" width="14.5703125" style="375" customWidth="1"/>
    <col min="1547" max="1547" width="15.42578125" style="375" customWidth="1"/>
    <col min="1548" max="1548" width="16.28515625" style="375" customWidth="1"/>
    <col min="1549" max="1549" width="11.42578125" style="375"/>
    <col min="1550" max="1550" width="12.28515625" style="375" bestFit="1" customWidth="1"/>
    <col min="1551" max="1553" width="11.42578125" style="375"/>
    <col min="1554" max="1555" width="30.7109375" style="375" customWidth="1"/>
    <col min="1556" max="1792" width="11.42578125" style="375"/>
    <col min="1793" max="1793" width="21" style="375" customWidth="1"/>
    <col min="1794" max="1794" width="17.5703125" style="375" customWidth="1"/>
    <col min="1795" max="1795" width="14.140625" style="375" customWidth="1"/>
    <col min="1796" max="1796" width="13.85546875" style="375" customWidth="1"/>
    <col min="1797" max="1797" width="14.28515625" style="375" customWidth="1"/>
    <col min="1798" max="1798" width="14.5703125" style="375" customWidth="1"/>
    <col min="1799" max="1799" width="14.28515625" style="375" customWidth="1"/>
    <col min="1800" max="1800" width="14.85546875" style="375" customWidth="1"/>
    <col min="1801" max="1801" width="14.28515625" style="375" customWidth="1"/>
    <col min="1802" max="1802" width="14.5703125" style="375" customWidth="1"/>
    <col min="1803" max="1803" width="15.42578125" style="375" customWidth="1"/>
    <col min="1804" max="1804" width="16.28515625" style="375" customWidth="1"/>
    <col min="1805" max="1805" width="11.42578125" style="375"/>
    <col min="1806" max="1806" width="12.28515625" style="375" bestFit="1" customWidth="1"/>
    <col min="1807" max="1809" width="11.42578125" style="375"/>
    <col min="1810" max="1811" width="30.7109375" style="375" customWidth="1"/>
    <col min="1812" max="2048" width="11.42578125" style="375"/>
    <col min="2049" max="2049" width="21" style="375" customWidth="1"/>
    <col min="2050" max="2050" width="17.5703125" style="375" customWidth="1"/>
    <col min="2051" max="2051" width="14.140625" style="375" customWidth="1"/>
    <col min="2052" max="2052" width="13.85546875" style="375" customWidth="1"/>
    <col min="2053" max="2053" width="14.28515625" style="375" customWidth="1"/>
    <col min="2054" max="2054" width="14.5703125" style="375" customWidth="1"/>
    <col min="2055" max="2055" width="14.28515625" style="375" customWidth="1"/>
    <col min="2056" max="2056" width="14.85546875" style="375" customWidth="1"/>
    <col min="2057" max="2057" width="14.28515625" style="375" customWidth="1"/>
    <col min="2058" max="2058" width="14.5703125" style="375" customWidth="1"/>
    <col min="2059" max="2059" width="15.42578125" style="375" customWidth="1"/>
    <col min="2060" max="2060" width="16.28515625" style="375" customWidth="1"/>
    <col min="2061" max="2061" width="11.42578125" style="375"/>
    <col min="2062" max="2062" width="12.28515625" style="375" bestFit="1" customWidth="1"/>
    <col min="2063" max="2065" width="11.42578125" style="375"/>
    <col min="2066" max="2067" width="30.7109375" style="375" customWidth="1"/>
    <col min="2068" max="2304" width="11.42578125" style="375"/>
    <col min="2305" max="2305" width="21" style="375" customWidth="1"/>
    <col min="2306" max="2306" width="17.5703125" style="375" customWidth="1"/>
    <col min="2307" max="2307" width="14.140625" style="375" customWidth="1"/>
    <col min="2308" max="2308" width="13.85546875" style="375" customWidth="1"/>
    <col min="2309" max="2309" width="14.28515625" style="375" customWidth="1"/>
    <col min="2310" max="2310" width="14.5703125" style="375" customWidth="1"/>
    <col min="2311" max="2311" width="14.28515625" style="375" customWidth="1"/>
    <col min="2312" max="2312" width="14.85546875" style="375" customWidth="1"/>
    <col min="2313" max="2313" width="14.28515625" style="375" customWidth="1"/>
    <col min="2314" max="2314" width="14.5703125" style="375" customWidth="1"/>
    <col min="2315" max="2315" width="15.42578125" style="375" customWidth="1"/>
    <col min="2316" max="2316" width="16.28515625" style="375" customWidth="1"/>
    <col min="2317" max="2317" width="11.42578125" style="375"/>
    <col min="2318" max="2318" width="12.28515625" style="375" bestFit="1" customWidth="1"/>
    <col min="2319" max="2321" width="11.42578125" style="375"/>
    <col min="2322" max="2323" width="30.7109375" style="375" customWidth="1"/>
    <col min="2324" max="2560" width="11.42578125" style="375"/>
    <col min="2561" max="2561" width="21" style="375" customWidth="1"/>
    <col min="2562" max="2562" width="17.5703125" style="375" customWidth="1"/>
    <col min="2563" max="2563" width="14.140625" style="375" customWidth="1"/>
    <col min="2564" max="2564" width="13.85546875" style="375" customWidth="1"/>
    <col min="2565" max="2565" width="14.28515625" style="375" customWidth="1"/>
    <col min="2566" max="2566" width="14.5703125" style="375" customWidth="1"/>
    <col min="2567" max="2567" width="14.28515625" style="375" customWidth="1"/>
    <col min="2568" max="2568" width="14.85546875" style="375" customWidth="1"/>
    <col min="2569" max="2569" width="14.28515625" style="375" customWidth="1"/>
    <col min="2570" max="2570" width="14.5703125" style="375" customWidth="1"/>
    <col min="2571" max="2571" width="15.42578125" style="375" customWidth="1"/>
    <col min="2572" max="2572" width="16.28515625" style="375" customWidth="1"/>
    <col min="2573" max="2573" width="11.42578125" style="375"/>
    <col min="2574" max="2574" width="12.28515625" style="375" bestFit="1" customWidth="1"/>
    <col min="2575" max="2577" width="11.42578125" style="375"/>
    <col min="2578" max="2579" width="30.7109375" style="375" customWidth="1"/>
    <col min="2580" max="2816" width="11.42578125" style="375"/>
    <col min="2817" max="2817" width="21" style="375" customWidth="1"/>
    <col min="2818" max="2818" width="17.5703125" style="375" customWidth="1"/>
    <col min="2819" max="2819" width="14.140625" style="375" customWidth="1"/>
    <col min="2820" max="2820" width="13.85546875" style="375" customWidth="1"/>
    <col min="2821" max="2821" width="14.28515625" style="375" customWidth="1"/>
    <col min="2822" max="2822" width="14.5703125" style="375" customWidth="1"/>
    <col min="2823" max="2823" width="14.28515625" style="375" customWidth="1"/>
    <col min="2824" max="2824" width="14.85546875" style="375" customWidth="1"/>
    <col min="2825" max="2825" width="14.28515625" style="375" customWidth="1"/>
    <col min="2826" max="2826" width="14.5703125" style="375" customWidth="1"/>
    <col min="2827" max="2827" width="15.42578125" style="375" customWidth="1"/>
    <col min="2828" max="2828" width="16.28515625" style="375" customWidth="1"/>
    <col min="2829" max="2829" width="11.42578125" style="375"/>
    <col min="2830" max="2830" width="12.28515625" style="375" bestFit="1" customWidth="1"/>
    <col min="2831" max="2833" width="11.42578125" style="375"/>
    <col min="2834" max="2835" width="30.7109375" style="375" customWidth="1"/>
    <col min="2836" max="3072" width="11.42578125" style="375"/>
    <col min="3073" max="3073" width="21" style="375" customWidth="1"/>
    <col min="3074" max="3074" width="17.5703125" style="375" customWidth="1"/>
    <col min="3075" max="3075" width="14.140625" style="375" customWidth="1"/>
    <col min="3076" max="3076" width="13.85546875" style="375" customWidth="1"/>
    <col min="3077" max="3077" width="14.28515625" style="375" customWidth="1"/>
    <col min="3078" max="3078" width="14.5703125" style="375" customWidth="1"/>
    <col min="3079" max="3079" width="14.28515625" style="375" customWidth="1"/>
    <col min="3080" max="3080" width="14.85546875" style="375" customWidth="1"/>
    <col min="3081" max="3081" width="14.28515625" style="375" customWidth="1"/>
    <col min="3082" max="3082" width="14.5703125" style="375" customWidth="1"/>
    <col min="3083" max="3083" width="15.42578125" style="375" customWidth="1"/>
    <col min="3084" max="3084" width="16.28515625" style="375" customWidth="1"/>
    <col min="3085" max="3085" width="11.42578125" style="375"/>
    <col min="3086" max="3086" width="12.28515625" style="375" bestFit="1" customWidth="1"/>
    <col min="3087" max="3089" width="11.42578125" style="375"/>
    <col min="3090" max="3091" width="30.7109375" style="375" customWidth="1"/>
    <col min="3092" max="3328" width="11.42578125" style="375"/>
    <col min="3329" max="3329" width="21" style="375" customWidth="1"/>
    <col min="3330" max="3330" width="17.5703125" style="375" customWidth="1"/>
    <col min="3331" max="3331" width="14.140625" style="375" customWidth="1"/>
    <col min="3332" max="3332" width="13.85546875" style="375" customWidth="1"/>
    <col min="3333" max="3333" width="14.28515625" style="375" customWidth="1"/>
    <col min="3334" max="3334" width="14.5703125" style="375" customWidth="1"/>
    <col min="3335" max="3335" width="14.28515625" style="375" customWidth="1"/>
    <col min="3336" max="3336" width="14.85546875" style="375" customWidth="1"/>
    <col min="3337" max="3337" width="14.28515625" style="375" customWidth="1"/>
    <col min="3338" max="3338" width="14.5703125" style="375" customWidth="1"/>
    <col min="3339" max="3339" width="15.42578125" style="375" customWidth="1"/>
    <col min="3340" max="3340" width="16.28515625" style="375" customWidth="1"/>
    <col min="3341" max="3341" width="11.42578125" style="375"/>
    <col min="3342" max="3342" width="12.28515625" style="375" bestFit="1" customWidth="1"/>
    <col min="3343" max="3345" width="11.42578125" style="375"/>
    <col min="3346" max="3347" width="30.7109375" style="375" customWidth="1"/>
    <col min="3348" max="3584" width="11.42578125" style="375"/>
    <col min="3585" max="3585" width="21" style="375" customWidth="1"/>
    <col min="3586" max="3586" width="17.5703125" style="375" customWidth="1"/>
    <col min="3587" max="3587" width="14.140625" style="375" customWidth="1"/>
    <col min="3588" max="3588" width="13.85546875" style="375" customWidth="1"/>
    <col min="3589" max="3589" width="14.28515625" style="375" customWidth="1"/>
    <col min="3590" max="3590" width="14.5703125" style="375" customWidth="1"/>
    <col min="3591" max="3591" width="14.28515625" style="375" customWidth="1"/>
    <col min="3592" max="3592" width="14.85546875" style="375" customWidth="1"/>
    <col min="3593" max="3593" width="14.28515625" style="375" customWidth="1"/>
    <col min="3594" max="3594" width="14.5703125" style="375" customWidth="1"/>
    <col min="3595" max="3595" width="15.42578125" style="375" customWidth="1"/>
    <col min="3596" max="3596" width="16.28515625" style="375" customWidth="1"/>
    <col min="3597" max="3597" width="11.42578125" style="375"/>
    <col min="3598" max="3598" width="12.28515625" style="375" bestFit="1" customWidth="1"/>
    <col min="3599" max="3601" width="11.42578125" style="375"/>
    <col min="3602" max="3603" width="30.7109375" style="375" customWidth="1"/>
    <col min="3604" max="3840" width="11.42578125" style="375"/>
    <col min="3841" max="3841" width="21" style="375" customWidth="1"/>
    <col min="3842" max="3842" width="17.5703125" style="375" customWidth="1"/>
    <col min="3843" max="3843" width="14.140625" style="375" customWidth="1"/>
    <col min="3844" max="3844" width="13.85546875" style="375" customWidth="1"/>
    <col min="3845" max="3845" width="14.28515625" style="375" customWidth="1"/>
    <col min="3846" max="3846" width="14.5703125" style="375" customWidth="1"/>
    <col min="3847" max="3847" width="14.28515625" style="375" customWidth="1"/>
    <col min="3848" max="3848" width="14.85546875" style="375" customWidth="1"/>
    <col min="3849" max="3849" width="14.28515625" style="375" customWidth="1"/>
    <col min="3850" max="3850" width="14.5703125" style="375" customWidth="1"/>
    <col min="3851" max="3851" width="15.42578125" style="375" customWidth="1"/>
    <col min="3852" max="3852" width="16.28515625" style="375" customWidth="1"/>
    <col min="3853" max="3853" width="11.42578125" style="375"/>
    <col min="3854" max="3854" width="12.28515625" style="375" bestFit="1" customWidth="1"/>
    <col min="3855" max="3857" width="11.42578125" style="375"/>
    <col min="3858" max="3859" width="30.7109375" style="375" customWidth="1"/>
    <col min="3860" max="4096" width="11.42578125" style="375"/>
    <col min="4097" max="4097" width="21" style="375" customWidth="1"/>
    <col min="4098" max="4098" width="17.5703125" style="375" customWidth="1"/>
    <col min="4099" max="4099" width="14.140625" style="375" customWidth="1"/>
    <col min="4100" max="4100" width="13.85546875" style="375" customWidth="1"/>
    <col min="4101" max="4101" width="14.28515625" style="375" customWidth="1"/>
    <col min="4102" max="4102" width="14.5703125" style="375" customWidth="1"/>
    <col min="4103" max="4103" width="14.28515625" style="375" customWidth="1"/>
    <col min="4104" max="4104" width="14.85546875" style="375" customWidth="1"/>
    <col min="4105" max="4105" width="14.28515625" style="375" customWidth="1"/>
    <col min="4106" max="4106" width="14.5703125" style="375" customWidth="1"/>
    <col min="4107" max="4107" width="15.42578125" style="375" customWidth="1"/>
    <col min="4108" max="4108" width="16.28515625" style="375" customWidth="1"/>
    <col min="4109" max="4109" width="11.42578125" style="375"/>
    <col min="4110" max="4110" width="12.28515625" style="375" bestFit="1" customWidth="1"/>
    <col min="4111" max="4113" width="11.42578125" style="375"/>
    <col min="4114" max="4115" width="30.7109375" style="375" customWidth="1"/>
    <col min="4116" max="4352" width="11.42578125" style="375"/>
    <col min="4353" max="4353" width="21" style="375" customWidth="1"/>
    <col min="4354" max="4354" width="17.5703125" style="375" customWidth="1"/>
    <col min="4355" max="4355" width="14.140625" style="375" customWidth="1"/>
    <col min="4356" max="4356" width="13.85546875" style="375" customWidth="1"/>
    <col min="4357" max="4357" width="14.28515625" style="375" customWidth="1"/>
    <col min="4358" max="4358" width="14.5703125" style="375" customWidth="1"/>
    <col min="4359" max="4359" width="14.28515625" style="375" customWidth="1"/>
    <col min="4360" max="4360" width="14.85546875" style="375" customWidth="1"/>
    <col min="4361" max="4361" width="14.28515625" style="375" customWidth="1"/>
    <col min="4362" max="4362" width="14.5703125" style="375" customWidth="1"/>
    <col min="4363" max="4363" width="15.42578125" style="375" customWidth="1"/>
    <col min="4364" max="4364" width="16.28515625" style="375" customWidth="1"/>
    <col min="4365" max="4365" width="11.42578125" style="375"/>
    <col min="4366" max="4366" width="12.28515625" style="375" bestFit="1" customWidth="1"/>
    <col min="4367" max="4369" width="11.42578125" style="375"/>
    <col min="4370" max="4371" width="30.7109375" style="375" customWidth="1"/>
    <col min="4372" max="4608" width="11.42578125" style="375"/>
    <col min="4609" max="4609" width="21" style="375" customWidth="1"/>
    <col min="4610" max="4610" width="17.5703125" style="375" customWidth="1"/>
    <col min="4611" max="4611" width="14.140625" style="375" customWidth="1"/>
    <col min="4612" max="4612" width="13.85546875" style="375" customWidth="1"/>
    <col min="4613" max="4613" width="14.28515625" style="375" customWidth="1"/>
    <col min="4614" max="4614" width="14.5703125" style="375" customWidth="1"/>
    <col min="4615" max="4615" width="14.28515625" style="375" customWidth="1"/>
    <col min="4616" max="4616" width="14.85546875" style="375" customWidth="1"/>
    <col min="4617" max="4617" width="14.28515625" style="375" customWidth="1"/>
    <col min="4618" max="4618" width="14.5703125" style="375" customWidth="1"/>
    <col min="4619" max="4619" width="15.42578125" style="375" customWidth="1"/>
    <col min="4620" max="4620" width="16.28515625" style="375" customWidth="1"/>
    <col min="4621" max="4621" width="11.42578125" style="375"/>
    <col min="4622" max="4622" width="12.28515625" style="375" bestFit="1" customWidth="1"/>
    <col min="4623" max="4625" width="11.42578125" style="375"/>
    <col min="4626" max="4627" width="30.7109375" style="375" customWidth="1"/>
    <col min="4628" max="4864" width="11.42578125" style="375"/>
    <col min="4865" max="4865" width="21" style="375" customWidth="1"/>
    <col min="4866" max="4866" width="17.5703125" style="375" customWidth="1"/>
    <col min="4867" max="4867" width="14.140625" style="375" customWidth="1"/>
    <col min="4868" max="4868" width="13.85546875" style="375" customWidth="1"/>
    <col min="4869" max="4869" width="14.28515625" style="375" customWidth="1"/>
    <col min="4870" max="4870" width="14.5703125" style="375" customWidth="1"/>
    <col min="4871" max="4871" width="14.28515625" style="375" customWidth="1"/>
    <col min="4872" max="4872" width="14.85546875" style="375" customWidth="1"/>
    <col min="4873" max="4873" width="14.28515625" style="375" customWidth="1"/>
    <col min="4874" max="4874" width="14.5703125" style="375" customWidth="1"/>
    <col min="4875" max="4875" width="15.42578125" style="375" customWidth="1"/>
    <col min="4876" max="4876" width="16.28515625" style="375" customWidth="1"/>
    <col min="4877" max="4877" width="11.42578125" style="375"/>
    <col min="4878" max="4878" width="12.28515625" style="375" bestFit="1" customWidth="1"/>
    <col min="4879" max="4881" width="11.42578125" style="375"/>
    <col min="4882" max="4883" width="30.7109375" style="375" customWidth="1"/>
    <col min="4884" max="5120" width="11.42578125" style="375"/>
    <col min="5121" max="5121" width="21" style="375" customWidth="1"/>
    <col min="5122" max="5122" width="17.5703125" style="375" customWidth="1"/>
    <col min="5123" max="5123" width="14.140625" style="375" customWidth="1"/>
    <col min="5124" max="5124" width="13.85546875" style="375" customWidth="1"/>
    <col min="5125" max="5125" width="14.28515625" style="375" customWidth="1"/>
    <col min="5126" max="5126" width="14.5703125" style="375" customWidth="1"/>
    <col min="5127" max="5127" width="14.28515625" style="375" customWidth="1"/>
    <col min="5128" max="5128" width="14.85546875" style="375" customWidth="1"/>
    <col min="5129" max="5129" width="14.28515625" style="375" customWidth="1"/>
    <col min="5130" max="5130" width="14.5703125" style="375" customWidth="1"/>
    <col min="5131" max="5131" width="15.42578125" style="375" customWidth="1"/>
    <col min="5132" max="5132" width="16.28515625" style="375" customWidth="1"/>
    <col min="5133" max="5133" width="11.42578125" style="375"/>
    <col min="5134" max="5134" width="12.28515625" style="375" bestFit="1" customWidth="1"/>
    <col min="5135" max="5137" width="11.42578125" style="375"/>
    <col min="5138" max="5139" width="30.7109375" style="375" customWidth="1"/>
    <col min="5140" max="5376" width="11.42578125" style="375"/>
    <col min="5377" max="5377" width="21" style="375" customWidth="1"/>
    <col min="5378" max="5378" width="17.5703125" style="375" customWidth="1"/>
    <col min="5379" max="5379" width="14.140625" style="375" customWidth="1"/>
    <col min="5380" max="5380" width="13.85546875" style="375" customWidth="1"/>
    <col min="5381" max="5381" width="14.28515625" style="375" customWidth="1"/>
    <col min="5382" max="5382" width="14.5703125" style="375" customWidth="1"/>
    <col min="5383" max="5383" width="14.28515625" style="375" customWidth="1"/>
    <col min="5384" max="5384" width="14.85546875" style="375" customWidth="1"/>
    <col min="5385" max="5385" width="14.28515625" style="375" customWidth="1"/>
    <col min="5386" max="5386" width="14.5703125" style="375" customWidth="1"/>
    <col min="5387" max="5387" width="15.42578125" style="375" customWidth="1"/>
    <col min="5388" max="5388" width="16.28515625" style="375" customWidth="1"/>
    <col min="5389" max="5389" width="11.42578125" style="375"/>
    <col min="5390" max="5390" width="12.28515625" style="375" bestFit="1" customWidth="1"/>
    <col min="5391" max="5393" width="11.42578125" style="375"/>
    <col min="5394" max="5395" width="30.7109375" style="375" customWidth="1"/>
    <col min="5396" max="5632" width="11.42578125" style="375"/>
    <col min="5633" max="5633" width="21" style="375" customWidth="1"/>
    <col min="5634" max="5634" width="17.5703125" style="375" customWidth="1"/>
    <col min="5635" max="5635" width="14.140625" style="375" customWidth="1"/>
    <col min="5636" max="5636" width="13.85546875" style="375" customWidth="1"/>
    <col min="5637" max="5637" width="14.28515625" style="375" customWidth="1"/>
    <col min="5638" max="5638" width="14.5703125" style="375" customWidth="1"/>
    <col min="5639" max="5639" width="14.28515625" style="375" customWidth="1"/>
    <col min="5640" max="5640" width="14.85546875" style="375" customWidth="1"/>
    <col min="5641" max="5641" width="14.28515625" style="375" customWidth="1"/>
    <col min="5642" max="5642" width="14.5703125" style="375" customWidth="1"/>
    <col min="5643" max="5643" width="15.42578125" style="375" customWidth="1"/>
    <col min="5644" max="5644" width="16.28515625" style="375" customWidth="1"/>
    <col min="5645" max="5645" width="11.42578125" style="375"/>
    <col min="5646" max="5646" width="12.28515625" style="375" bestFit="1" customWidth="1"/>
    <col min="5647" max="5649" width="11.42578125" style="375"/>
    <col min="5650" max="5651" width="30.7109375" style="375" customWidth="1"/>
    <col min="5652" max="5888" width="11.42578125" style="375"/>
    <col min="5889" max="5889" width="21" style="375" customWidth="1"/>
    <col min="5890" max="5890" width="17.5703125" style="375" customWidth="1"/>
    <col min="5891" max="5891" width="14.140625" style="375" customWidth="1"/>
    <col min="5892" max="5892" width="13.85546875" style="375" customWidth="1"/>
    <col min="5893" max="5893" width="14.28515625" style="375" customWidth="1"/>
    <col min="5894" max="5894" width="14.5703125" style="375" customWidth="1"/>
    <col min="5895" max="5895" width="14.28515625" style="375" customWidth="1"/>
    <col min="5896" max="5896" width="14.85546875" style="375" customWidth="1"/>
    <col min="5897" max="5897" width="14.28515625" style="375" customWidth="1"/>
    <col min="5898" max="5898" width="14.5703125" style="375" customWidth="1"/>
    <col min="5899" max="5899" width="15.42578125" style="375" customWidth="1"/>
    <col min="5900" max="5900" width="16.28515625" style="375" customWidth="1"/>
    <col min="5901" max="5901" width="11.42578125" style="375"/>
    <col min="5902" max="5902" width="12.28515625" style="375" bestFit="1" customWidth="1"/>
    <col min="5903" max="5905" width="11.42578125" style="375"/>
    <col min="5906" max="5907" width="30.7109375" style="375" customWidth="1"/>
    <col min="5908" max="6144" width="11.42578125" style="375"/>
    <col min="6145" max="6145" width="21" style="375" customWidth="1"/>
    <col min="6146" max="6146" width="17.5703125" style="375" customWidth="1"/>
    <col min="6147" max="6147" width="14.140625" style="375" customWidth="1"/>
    <col min="6148" max="6148" width="13.85546875" style="375" customWidth="1"/>
    <col min="6149" max="6149" width="14.28515625" style="375" customWidth="1"/>
    <col min="6150" max="6150" width="14.5703125" style="375" customWidth="1"/>
    <col min="6151" max="6151" width="14.28515625" style="375" customWidth="1"/>
    <col min="6152" max="6152" width="14.85546875" style="375" customWidth="1"/>
    <col min="6153" max="6153" width="14.28515625" style="375" customWidth="1"/>
    <col min="6154" max="6154" width="14.5703125" style="375" customWidth="1"/>
    <col min="6155" max="6155" width="15.42578125" style="375" customWidth="1"/>
    <col min="6156" max="6156" width="16.28515625" style="375" customWidth="1"/>
    <col min="6157" max="6157" width="11.42578125" style="375"/>
    <col min="6158" max="6158" width="12.28515625" style="375" bestFit="1" customWidth="1"/>
    <col min="6159" max="6161" width="11.42578125" style="375"/>
    <col min="6162" max="6163" width="30.7109375" style="375" customWidth="1"/>
    <col min="6164" max="6400" width="11.42578125" style="375"/>
    <col min="6401" max="6401" width="21" style="375" customWidth="1"/>
    <col min="6402" max="6402" width="17.5703125" style="375" customWidth="1"/>
    <col min="6403" max="6403" width="14.140625" style="375" customWidth="1"/>
    <col min="6404" max="6404" width="13.85546875" style="375" customWidth="1"/>
    <col min="6405" max="6405" width="14.28515625" style="375" customWidth="1"/>
    <col min="6406" max="6406" width="14.5703125" style="375" customWidth="1"/>
    <col min="6407" max="6407" width="14.28515625" style="375" customWidth="1"/>
    <col min="6408" max="6408" width="14.85546875" style="375" customWidth="1"/>
    <col min="6409" max="6409" width="14.28515625" style="375" customWidth="1"/>
    <col min="6410" max="6410" width="14.5703125" style="375" customWidth="1"/>
    <col min="6411" max="6411" width="15.42578125" style="375" customWidth="1"/>
    <col min="6412" max="6412" width="16.28515625" style="375" customWidth="1"/>
    <col min="6413" max="6413" width="11.42578125" style="375"/>
    <col min="6414" max="6414" width="12.28515625" style="375" bestFit="1" customWidth="1"/>
    <col min="6415" max="6417" width="11.42578125" style="375"/>
    <col min="6418" max="6419" width="30.7109375" style="375" customWidth="1"/>
    <col min="6420" max="6656" width="11.42578125" style="375"/>
    <col min="6657" max="6657" width="21" style="375" customWidth="1"/>
    <col min="6658" max="6658" width="17.5703125" style="375" customWidth="1"/>
    <col min="6659" max="6659" width="14.140625" style="375" customWidth="1"/>
    <col min="6660" max="6660" width="13.85546875" style="375" customWidth="1"/>
    <col min="6661" max="6661" width="14.28515625" style="375" customWidth="1"/>
    <col min="6662" max="6662" width="14.5703125" style="375" customWidth="1"/>
    <col min="6663" max="6663" width="14.28515625" style="375" customWidth="1"/>
    <col min="6664" max="6664" width="14.85546875" style="375" customWidth="1"/>
    <col min="6665" max="6665" width="14.28515625" style="375" customWidth="1"/>
    <col min="6666" max="6666" width="14.5703125" style="375" customWidth="1"/>
    <col min="6667" max="6667" width="15.42578125" style="375" customWidth="1"/>
    <col min="6668" max="6668" width="16.28515625" style="375" customWidth="1"/>
    <col min="6669" max="6669" width="11.42578125" style="375"/>
    <col min="6670" max="6670" width="12.28515625" style="375" bestFit="1" customWidth="1"/>
    <col min="6671" max="6673" width="11.42578125" style="375"/>
    <col min="6674" max="6675" width="30.7109375" style="375" customWidth="1"/>
    <col min="6676" max="6912" width="11.42578125" style="375"/>
    <col min="6913" max="6913" width="21" style="375" customWidth="1"/>
    <col min="6914" max="6914" width="17.5703125" style="375" customWidth="1"/>
    <col min="6915" max="6915" width="14.140625" style="375" customWidth="1"/>
    <col min="6916" max="6916" width="13.85546875" style="375" customWidth="1"/>
    <col min="6917" max="6917" width="14.28515625" style="375" customWidth="1"/>
    <col min="6918" max="6918" width="14.5703125" style="375" customWidth="1"/>
    <col min="6919" max="6919" width="14.28515625" style="375" customWidth="1"/>
    <col min="6920" max="6920" width="14.85546875" style="375" customWidth="1"/>
    <col min="6921" max="6921" width="14.28515625" style="375" customWidth="1"/>
    <col min="6922" max="6922" width="14.5703125" style="375" customWidth="1"/>
    <col min="6923" max="6923" width="15.42578125" style="375" customWidth="1"/>
    <col min="6924" max="6924" width="16.28515625" style="375" customWidth="1"/>
    <col min="6925" max="6925" width="11.42578125" style="375"/>
    <col min="6926" max="6926" width="12.28515625" style="375" bestFit="1" customWidth="1"/>
    <col min="6927" max="6929" width="11.42578125" style="375"/>
    <col min="6930" max="6931" width="30.7109375" style="375" customWidth="1"/>
    <col min="6932" max="7168" width="11.42578125" style="375"/>
    <col min="7169" max="7169" width="21" style="375" customWidth="1"/>
    <col min="7170" max="7170" width="17.5703125" style="375" customWidth="1"/>
    <col min="7171" max="7171" width="14.140625" style="375" customWidth="1"/>
    <col min="7172" max="7172" width="13.85546875" style="375" customWidth="1"/>
    <col min="7173" max="7173" width="14.28515625" style="375" customWidth="1"/>
    <col min="7174" max="7174" width="14.5703125" style="375" customWidth="1"/>
    <col min="7175" max="7175" width="14.28515625" style="375" customWidth="1"/>
    <col min="7176" max="7176" width="14.85546875" style="375" customWidth="1"/>
    <col min="7177" max="7177" width="14.28515625" style="375" customWidth="1"/>
    <col min="7178" max="7178" width="14.5703125" style="375" customWidth="1"/>
    <col min="7179" max="7179" width="15.42578125" style="375" customWidth="1"/>
    <col min="7180" max="7180" width="16.28515625" style="375" customWidth="1"/>
    <col min="7181" max="7181" width="11.42578125" style="375"/>
    <col min="7182" max="7182" width="12.28515625" style="375" bestFit="1" customWidth="1"/>
    <col min="7183" max="7185" width="11.42578125" style="375"/>
    <col min="7186" max="7187" width="30.7109375" style="375" customWidth="1"/>
    <col min="7188" max="7424" width="11.42578125" style="375"/>
    <col min="7425" max="7425" width="21" style="375" customWidth="1"/>
    <col min="7426" max="7426" width="17.5703125" style="375" customWidth="1"/>
    <col min="7427" max="7427" width="14.140625" style="375" customWidth="1"/>
    <col min="7428" max="7428" width="13.85546875" style="375" customWidth="1"/>
    <col min="7429" max="7429" width="14.28515625" style="375" customWidth="1"/>
    <col min="7430" max="7430" width="14.5703125" style="375" customWidth="1"/>
    <col min="7431" max="7431" width="14.28515625" style="375" customWidth="1"/>
    <col min="7432" max="7432" width="14.85546875" style="375" customWidth="1"/>
    <col min="7433" max="7433" width="14.28515625" style="375" customWidth="1"/>
    <col min="7434" max="7434" width="14.5703125" style="375" customWidth="1"/>
    <col min="7435" max="7435" width="15.42578125" style="375" customWidth="1"/>
    <col min="7436" max="7436" width="16.28515625" style="375" customWidth="1"/>
    <col min="7437" max="7437" width="11.42578125" style="375"/>
    <col min="7438" max="7438" width="12.28515625" style="375" bestFit="1" customWidth="1"/>
    <col min="7439" max="7441" width="11.42578125" style="375"/>
    <col min="7442" max="7443" width="30.7109375" style="375" customWidth="1"/>
    <col min="7444" max="7680" width="11.42578125" style="375"/>
    <col min="7681" max="7681" width="21" style="375" customWidth="1"/>
    <col min="7682" max="7682" width="17.5703125" style="375" customWidth="1"/>
    <col min="7683" max="7683" width="14.140625" style="375" customWidth="1"/>
    <col min="7684" max="7684" width="13.85546875" style="375" customWidth="1"/>
    <col min="7685" max="7685" width="14.28515625" style="375" customWidth="1"/>
    <col min="7686" max="7686" width="14.5703125" style="375" customWidth="1"/>
    <col min="7687" max="7687" width="14.28515625" style="375" customWidth="1"/>
    <col min="7688" max="7688" width="14.85546875" style="375" customWidth="1"/>
    <col min="7689" max="7689" width="14.28515625" style="375" customWidth="1"/>
    <col min="7690" max="7690" width="14.5703125" style="375" customWidth="1"/>
    <col min="7691" max="7691" width="15.42578125" style="375" customWidth="1"/>
    <col min="7692" max="7692" width="16.28515625" style="375" customWidth="1"/>
    <col min="7693" max="7693" width="11.42578125" style="375"/>
    <col min="7694" max="7694" width="12.28515625" style="375" bestFit="1" customWidth="1"/>
    <col min="7695" max="7697" width="11.42578125" style="375"/>
    <col min="7698" max="7699" width="30.7109375" style="375" customWidth="1"/>
    <col min="7700" max="7936" width="11.42578125" style="375"/>
    <col min="7937" max="7937" width="21" style="375" customWidth="1"/>
    <col min="7938" max="7938" width="17.5703125" style="375" customWidth="1"/>
    <col min="7939" max="7939" width="14.140625" style="375" customWidth="1"/>
    <col min="7940" max="7940" width="13.85546875" style="375" customWidth="1"/>
    <col min="7941" max="7941" width="14.28515625" style="375" customWidth="1"/>
    <col min="7942" max="7942" width="14.5703125" style="375" customWidth="1"/>
    <col min="7943" max="7943" width="14.28515625" style="375" customWidth="1"/>
    <col min="7944" max="7944" width="14.85546875" style="375" customWidth="1"/>
    <col min="7945" max="7945" width="14.28515625" style="375" customWidth="1"/>
    <col min="7946" max="7946" width="14.5703125" style="375" customWidth="1"/>
    <col min="7947" max="7947" width="15.42578125" style="375" customWidth="1"/>
    <col min="7948" max="7948" width="16.28515625" style="375" customWidth="1"/>
    <col min="7949" max="7949" width="11.42578125" style="375"/>
    <col min="7950" max="7950" width="12.28515625" style="375" bestFit="1" customWidth="1"/>
    <col min="7951" max="7953" width="11.42578125" style="375"/>
    <col min="7954" max="7955" width="30.7109375" style="375" customWidth="1"/>
    <col min="7956" max="8192" width="11.42578125" style="375"/>
    <col min="8193" max="8193" width="21" style="375" customWidth="1"/>
    <col min="8194" max="8194" width="17.5703125" style="375" customWidth="1"/>
    <col min="8195" max="8195" width="14.140625" style="375" customWidth="1"/>
    <col min="8196" max="8196" width="13.85546875" style="375" customWidth="1"/>
    <col min="8197" max="8197" width="14.28515625" style="375" customWidth="1"/>
    <col min="8198" max="8198" width="14.5703125" style="375" customWidth="1"/>
    <col min="8199" max="8199" width="14.28515625" style="375" customWidth="1"/>
    <col min="8200" max="8200" width="14.85546875" style="375" customWidth="1"/>
    <col min="8201" max="8201" width="14.28515625" style="375" customWidth="1"/>
    <col min="8202" max="8202" width="14.5703125" style="375" customWidth="1"/>
    <col min="8203" max="8203" width="15.42578125" style="375" customWidth="1"/>
    <col min="8204" max="8204" width="16.28515625" style="375" customWidth="1"/>
    <col min="8205" max="8205" width="11.42578125" style="375"/>
    <col min="8206" max="8206" width="12.28515625" style="375" bestFit="1" customWidth="1"/>
    <col min="8207" max="8209" width="11.42578125" style="375"/>
    <col min="8210" max="8211" width="30.7109375" style="375" customWidth="1"/>
    <col min="8212" max="8448" width="11.42578125" style="375"/>
    <col min="8449" max="8449" width="21" style="375" customWidth="1"/>
    <col min="8450" max="8450" width="17.5703125" style="375" customWidth="1"/>
    <col min="8451" max="8451" width="14.140625" style="375" customWidth="1"/>
    <col min="8452" max="8452" width="13.85546875" style="375" customWidth="1"/>
    <col min="8453" max="8453" width="14.28515625" style="375" customWidth="1"/>
    <col min="8454" max="8454" width="14.5703125" style="375" customWidth="1"/>
    <col min="8455" max="8455" width="14.28515625" style="375" customWidth="1"/>
    <col min="8456" max="8456" width="14.85546875" style="375" customWidth="1"/>
    <col min="8457" max="8457" width="14.28515625" style="375" customWidth="1"/>
    <col min="8458" max="8458" width="14.5703125" style="375" customWidth="1"/>
    <col min="8459" max="8459" width="15.42578125" style="375" customWidth="1"/>
    <col min="8460" max="8460" width="16.28515625" style="375" customWidth="1"/>
    <col min="8461" max="8461" width="11.42578125" style="375"/>
    <col min="8462" max="8462" width="12.28515625" style="375" bestFit="1" customWidth="1"/>
    <col min="8463" max="8465" width="11.42578125" style="375"/>
    <col min="8466" max="8467" width="30.7109375" style="375" customWidth="1"/>
    <col min="8468" max="8704" width="11.42578125" style="375"/>
    <col min="8705" max="8705" width="21" style="375" customWidth="1"/>
    <col min="8706" max="8706" width="17.5703125" style="375" customWidth="1"/>
    <col min="8707" max="8707" width="14.140625" style="375" customWidth="1"/>
    <col min="8708" max="8708" width="13.85546875" style="375" customWidth="1"/>
    <col min="8709" max="8709" width="14.28515625" style="375" customWidth="1"/>
    <col min="8710" max="8710" width="14.5703125" style="375" customWidth="1"/>
    <col min="8711" max="8711" width="14.28515625" style="375" customWidth="1"/>
    <col min="8712" max="8712" width="14.85546875" style="375" customWidth="1"/>
    <col min="8713" max="8713" width="14.28515625" style="375" customWidth="1"/>
    <col min="8714" max="8714" width="14.5703125" style="375" customWidth="1"/>
    <col min="8715" max="8715" width="15.42578125" style="375" customWidth="1"/>
    <col min="8716" max="8716" width="16.28515625" style="375" customWidth="1"/>
    <col min="8717" max="8717" width="11.42578125" style="375"/>
    <col min="8718" max="8718" width="12.28515625" style="375" bestFit="1" customWidth="1"/>
    <col min="8719" max="8721" width="11.42578125" style="375"/>
    <col min="8722" max="8723" width="30.7109375" style="375" customWidth="1"/>
    <col min="8724" max="8960" width="11.42578125" style="375"/>
    <col min="8961" max="8961" width="21" style="375" customWidth="1"/>
    <col min="8962" max="8962" width="17.5703125" style="375" customWidth="1"/>
    <col min="8963" max="8963" width="14.140625" style="375" customWidth="1"/>
    <col min="8964" max="8964" width="13.85546875" style="375" customWidth="1"/>
    <col min="8965" max="8965" width="14.28515625" style="375" customWidth="1"/>
    <col min="8966" max="8966" width="14.5703125" style="375" customWidth="1"/>
    <col min="8967" max="8967" width="14.28515625" style="375" customWidth="1"/>
    <col min="8968" max="8968" width="14.85546875" style="375" customWidth="1"/>
    <col min="8969" max="8969" width="14.28515625" style="375" customWidth="1"/>
    <col min="8970" max="8970" width="14.5703125" style="375" customWidth="1"/>
    <col min="8971" max="8971" width="15.42578125" style="375" customWidth="1"/>
    <col min="8972" max="8972" width="16.28515625" style="375" customWidth="1"/>
    <col min="8973" max="8973" width="11.42578125" style="375"/>
    <col min="8974" max="8974" width="12.28515625" style="375" bestFit="1" customWidth="1"/>
    <col min="8975" max="8977" width="11.42578125" style="375"/>
    <col min="8978" max="8979" width="30.7109375" style="375" customWidth="1"/>
    <col min="8980" max="9216" width="11.42578125" style="375"/>
    <col min="9217" max="9217" width="21" style="375" customWidth="1"/>
    <col min="9218" max="9218" width="17.5703125" style="375" customWidth="1"/>
    <col min="9219" max="9219" width="14.140625" style="375" customWidth="1"/>
    <col min="9220" max="9220" width="13.85546875" style="375" customWidth="1"/>
    <col min="9221" max="9221" width="14.28515625" style="375" customWidth="1"/>
    <col min="9222" max="9222" width="14.5703125" style="375" customWidth="1"/>
    <col min="9223" max="9223" width="14.28515625" style="375" customWidth="1"/>
    <col min="9224" max="9224" width="14.85546875" style="375" customWidth="1"/>
    <col min="9225" max="9225" width="14.28515625" style="375" customWidth="1"/>
    <col min="9226" max="9226" width="14.5703125" style="375" customWidth="1"/>
    <col min="9227" max="9227" width="15.42578125" style="375" customWidth="1"/>
    <col min="9228" max="9228" width="16.28515625" style="375" customWidth="1"/>
    <col min="9229" max="9229" width="11.42578125" style="375"/>
    <col min="9230" max="9230" width="12.28515625" style="375" bestFit="1" customWidth="1"/>
    <col min="9231" max="9233" width="11.42578125" style="375"/>
    <col min="9234" max="9235" width="30.7109375" style="375" customWidth="1"/>
    <col min="9236" max="9472" width="11.42578125" style="375"/>
    <col min="9473" max="9473" width="21" style="375" customWidth="1"/>
    <col min="9474" max="9474" width="17.5703125" style="375" customWidth="1"/>
    <col min="9475" max="9475" width="14.140625" style="375" customWidth="1"/>
    <col min="9476" max="9476" width="13.85546875" style="375" customWidth="1"/>
    <col min="9477" max="9477" width="14.28515625" style="375" customWidth="1"/>
    <col min="9478" max="9478" width="14.5703125" style="375" customWidth="1"/>
    <col min="9479" max="9479" width="14.28515625" style="375" customWidth="1"/>
    <col min="9480" max="9480" width="14.85546875" style="375" customWidth="1"/>
    <col min="9481" max="9481" width="14.28515625" style="375" customWidth="1"/>
    <col min="9482" max="9482" width="14.5703125" style="375" customWidth="1"/>
    <col min="9483" max="9483" width="15.42578125" style="375" customWidth="1"/>
    <col min="9484" max="9484" width="16.28515625" style="375" customWidth="1"/>
    <col min="9485" max="9485" width="11.42578125" style="375"/>
    <col min="9486" max="9486" width="12.28515625" style="375" bestFit="1" customWidth="1"/>
    <col min="9487" max="9489" width="11.42578125" style="375"/>
    <col min="9490" max="9491" width="30.7109375" style="375" customWidth="1"/>
    <col min="9492" max="9728" width="11.42578125" style="375"/>
    <col min="9729" max="9729" width="21" style="375" customWidth="1"/>
    <col min="9730" max="9730" width="17.5703125" style="375" customWidth="1"/>
    <col min="9731" max="9731" width="14.140625" style="375" customWidth="1"/>
    <col min="9732" max="9732" width="13.85546875" style="375" customWidth="1"/>
    <col min="9733" max="9733" width="14.28515625" style="375" customWidth="1"/>
    <col min="9734" max="9734" width="14.5703125" style="375" customWidth="1"/>
    <col min="9735" max="9735" width="14.28515625" style="375" customWidth="1"/>
    <col min="9736" max="9736" width="14.85546875" style="375" customWidth="1"/>
    <col min="9737" max="9737" width="14.28515625" style="375" customWidth="1"/>
    <col min="9738" max="9738" width="14.5703125" style="375" customWidth="1"/>
    <col min="9739" max="9739" width="15.42578125" style="375" customWidth="1"/>
    <col min="9740" max="9740" width="16.28515625" style="375" customWidth="1"/>
    <col min="9741" max="9741" width="11.42578125" style="375"/>
    <col min="9742" max="9742" width="12.28515625" style="375" bestFit="1" customWidth="1"/>
    <col min="9743" max="9745" width="11.42578125" style="375"/>
    <col min="9746" max="9747" width="30.7109375" style="375" customWidth="1"/>
    <col min="9748" max="9984" width="11.42578125" style="375"/>
    <col min="9985" max="9985" width="21" style="375" customWidth="1"/>
    <col min="9986" max="9986" width="17.5703125" style="375" customWidth="1"/>
    <col min="9987" max="9987" width="14.140625" style="375" customWidth="1"/>
    <col min="9988" max="9988" width="13.85546875" style="375" customWidth="1"/>
    <col min="9989" max="9989" width="14.28515625" style="375" customWidth="1"/>
    <col min="9990" max="9990" width="14.5703125" style="375" customWidth="1"/>
    <col min="9991" max="9991" width="14.28515625" style="375" customWidth="1"/>
    <col min="9992" max="9992" width="14.85546875" style="375" customWidth="1"/>
    <col min="9993" max="9993" width="14.28515625" style="375" customWidth="1"/>
    <col min="9994" max="9994" width="14.5703125" style="375" customWidth="1"/>
    <col min="9995" max="9995" width="15.42578125" style="375" customWidth="1"/>
    <col min="9996" max="9996" width="16.28515625" style="375" customWidth="1"/>
    <col min="9997" max="9997" width="11.42578125" style="375"/>
    <col min="9998" max="9998" width="12.28515625" style="375" bestFit="1" customWidth="1"/>
    <col min="9999" max="10001" width="11.42578125" style="375"/>
    <col min="10002" max="10003" width="30.7109375" style="375" customWidth="1"/>
    <col min="10004" max="10240" width="11.42578125" style="375"/>
    <col min="10241" max="10241" width="21" style="375" customWidth="1"/>
    <col min="10242" max="10242" width="17.5703125" style="375" customWidth="1"/>
    <col min="10243" max="10243" width="14.140625" style="375" customWidth="1"/>
    <col min="10244" max="10244" width="13.85546875" style="375" customWidth="1"/>
    <col min="10245" max="10245" width="14.28515625" style="375" customWidth="1"/>
    <col min="10246" max="10246" width="14.5703125" style="375" customWidth="1"/>
    <col min="10247" max="10247" width="14.28515625" style="375" customWidth="1"/>
    <col min="10248" max="10248" width="14.85546875" style="375" customWidth="1"/>
    <col min="10249" max="10249" width="14.28515625" style="375" customWidth="1"/>
    <col min="10250" max="10250" width="14.5703125" style="375" customWidth="1"/>
    <col min="10251" max="10251" width="15.42578125" style="375" customWidth="1"/>
    <col min="10252" max="10252" width="16.28515625" style="375" customWidth="1"/>
    <col min="10253" max="10253" width="11.42578125" style="375"/>
    <col min="10254" max="10254" width="12.28515625" style="375" bestFit="1" customWidth="1"/>
    <col min="10255" max="10257" width="11.42578125" style="375"/>
    <col min="10258" max="10259" width="30.7109375" style="375" customWidth="1"/>
    <col min="10260" max="10496" width="11.42578125" style="375"/>
    <col min="10497" max="10497" width="21" style="375" customWidth="1"/>
    <col min="10498" max="10498" width="17.5703125" style="375" customWidth="1"/>
    <col min="10499" max="10499" width="14.140625" style="375" customWidth="1"/>
    <col min="10500" max="10500" width="13.85546875" style="375" customWidth="1"/>
    <col min="10501" max="10501" width="14.28515625" style="375" customWidth="1"/>
    <col min="10502" max="10502" width="14.5703125" style="375" customWidth="1"/>
    <col min="10503" max="10503" width="14.28515625" style="375" customWidth="1"/>
    <col min="10504" max="10504" width="14.85546875" style="375" customWidth="1"/>
    <col min="10505" max="10505" width="14.28515625" style="375" customWidth="1"/>
    <col min="10506" max="10506" width="14.5703125" style="375" customWidth="1"/>
    <col min="10507" max="10507" width="15.42578125" style="375" customWidth="1"/>
    <col min="10508" max="10508" width="16.28515625" style="375" customWidth="1"/>
    <col min="10509" max="10509" width="11.42578125" style="375"/>
    <col min="10510" max="10510" width="12.28515625" style="375" bestFit="1" customWidth="1"/>
    <col min="10511" max="10513" width="11.42578125" style="375"/>
    <col min="10514" max="10515" width="30.7109375" style="375" customWidth="1"/>
    <col min="10516" max="10752" width="11.42578125" style="375"/>
    <col min="10753" max="10753" width="21" style="375" customWidth="1"/>
    <col min="10754" max="10754" width="17.5703125" style="375" customWidth="1"/>
    <col min="10755" max="10755" width="14.140625" style="375" customWidth="1"/>
    <col min="10756" max="10756" width="13.85546875" style="375" customWidth="1"/>
    <col min="10757" max="10757" width="14.28515625" style="375" customWidth="1"/>
    <col min="10758" max="10758" width="14.5703125" style="375" customWidth="1"/>
    <col min="10759" max="10759" width="14.28515625" style="375" customWidth="1"/>
    <col min="10760" max="10760" width="14.85546875" style="375" customWidth="1"/>
    <col min="10761" max="10761" width="14.28515625" style="375" customWidth="1"/>
    <col min="10762" max="10762" width="14.5703125" style="375" customWidth="1"/>
    <col min="10763" max="10763" width="15.42578125" style="375" customWidth="1"/>
    <col min="10764" max="10764" width="16.28515625" style="375" customWidth="1"/>
    <col min="10765" max="10765" width="11.42578125" style="375"/>
    <col min="10766" max="10766" width="12.28515625" style="375" bestFit="1" customWidth="1"/>
    <col min="10767" max="10769" width="11.42578125" style="375"/>
    <col min="10770" max="10771" width="30.7109375" style="375" customWidth="1"/>
    <col min="10772" max="11008" width="11.42578125" style="375"/>
    <col min="11009" max="11009" width="21" style="375" customWidth="1"/>
    <col min="11010" max="11010" width="17.5703125" style="375" customWidth="1"/>
    <col min="11011" max="11011" width="14.140625" style="375" customWidth="1"/>
    <col min="11012" max="11012" width="13.85546875" style="375" customWidth="1"/>
    <col min="11013" max="11013" width="14.28515625" style="375" customWidth="1"/>
    <col min="11014" max="11014" width="14.5703125" style="375" customWidth="1"/>
    <col min="11015" max="11015" width="14.28515625" style="375" customWidth="1"/>
    <col min="11016" max="11016" width="14.85546875" style="375" customWidth="1"/>
    <col min="11017" max="11017" width="14.28515625" style="375" customWidth="1"/>
    <col min="11018" max="11018" width="14.5703125" style="375" customWidth="1"/>
    <col min="11019" max="11019" width="15.42578125" style="375" customWidth="1"/>
    <col min="11020" max="11020" width="16.28515625" style="375" customWidth="1"/>
    <col min="11021" max="11021" width="11.42578125" style="375"/>
    <col min="11022" max="11022" width="12.28515625" style="375" bestFit="1" customWidth="1"/>
    <col min="11023" max="11025" width="11.42578125" style="375"/>
    <col min="11026" max="11027" width="30.7109375" style="375" customWidth="1"/>
    <col min="11028" max="11264" width="11.42578125" style="375"/>
    <col min="11265" max="11265" width="21" style="375" customWidth="1"/>
    <col min="11266" max="11266" width="17.5703125" style="375" customWidth="1"/>
    <col min="11267" max="11267" width="14.140625" style="375" customWidth="1"/>
    <col min="11268" max="11268" width="13.85546875" style="375" customWidth="1"/>
    <col min="11269" max="11269" width="14.28515625" style="375" customWidth="1"/>
    <col min="11270" max="11270" width="14.5703125" style="375" customWidth="1"/>
    <col min="11271" max="11271" width="14.28515625" style="375" customWidth="1"/>
    <col min="11272" max="11272" width="14.85546875" style="375" customWidth="1"/>
    <col min="11273" max="11273" width="14.28515625" style="375" customWidth="1"/>
    <col min="11274" max="11274" width="14.5703125" style="375" customWidth="1"/>
    <col min="11275" max="11275" width="15.42578125" style="375" customWidth="1"/>
    <col min="11276" max="11276" width="16.28515625" style="375" customWidth="1"/>
    <col min="11277" max="11277" width="11.42578125" style="375"/>
    <col min="11278" max="11278" width="12.28515625" style="375" bestFit="1" customWidth="1"/>
    <col min="11279" max="11281" width="11.42578125" style="375"/>
    <col min="11282" max="11283" width="30.7109375" style="375" customWidth="1"/>
    <col min="11284" max="11520" width="11.42578125" style="375"/>
    <col min="11521" max="11521" width="21" style="375" customWidth="1"/>
    <col min="11522" max="11522" width="17.5703125" style="375" customWidth="1"/>
    <col min="11523" max="11523" width="14.140625" style="375" customWidth="1"/>
    <col min="11524" max="11524" width="13.85546875" style="375" customWidth="1"/>
    <col min="11525" max="11525" width="14.28515625" style="375" customWidth="1"/>
    <col min="11526" max="11526" width="14.5703125" style="375" customWidth="1"/>
    <col min="11527" max="11527" width="14.28515625" style="375" customWidth="1"/>
    <col min="11528" max="11528" width="14.85546875" style="375" customWidth="1"/>
    <col min="11529" max="11529" width="14.28515625" style="375" customWidth="1"/>
    <col min="11530" max="11530" width="14.5703125" style="375" customWidth="1"/>
    <col min="11531" max="11531" width="15.42578125" style="375" customWidth="1"/>
    <col min="11532" max="11532" width="16.28515625" style="375" customWidth="1"/>
    <col min="11533" max="11533" width="11.42578125" style="375"/>
    <col min="11534" max="11534" width="12.28515625" style="375" bestFit="1" customWidth="1"/>
    <col min="11535" max="11537" width="11.42578125" style="375"/>
    <col min="11538" max="11539" width="30.7109375" style="375" customWidth="1"/>
    <col min="11540" max="11776" width="11.42578125" style="375"/>
    <col min="11777" max="11777" width="21" style="375" customWidth="1"/>
    <col min="11778" max="11778" width="17.5703125" style="375" customWidth="1"/>
    <col min="11779" max="11779" width="14.140625" style="375" customWidth="1"/>
    <col min="11780" max="11780" width="13.85546875" style="375" customWidth="1"/>
    <col min="11781" max="11781" width="14.28515625" style="375" customWidth="1"/>
    <col min="11782" max="11782" width="14.5703125" style="375" customWidth="1"/>
    <col min="11783" max="11783" width="14.28515625" style="375" customWidth="1"/>
    <col min="11784" max="11784" width="14.85546875" style="375" customWidth="1"/>
    <col min="11785" max="11785" width="14.28515625" style="375" customWidth="1"/>
    <col min="11786" max="11786" width="14.5703125" style="375" customWidth="1"/>
    <col min="11787" max="11787" width="15.42578125" style="375" customWidth="1"/>
    <col min="11788" max="11788" width="16.28515625" style="375" customWidth="1"/>
    <col min="11789" max="11789" width="11.42578125" style="375"/>
    <col min="11790" max="11790" width="12.28515625" style="375" bestFit="1" customWidth="1"/>
    <col min="11791" max="11793" width="11.42578125" style="375"/>
    <col min="11794" max="11795" width="30.7109375" style="375" customWidth="1"/>
    <col min="11796" max="12032" width="11.42578125" style="375"/>
    <col min="12033" max="12033" width="21" style="375" customWidth="1"/>
    <col min="12034" max="12034" width="17.5703125" style="375" customWidth="1"/>
    <col min="12035" max="12035" width="14.140625" style="375" customWidth="1"/>
    <col min="12036" max="12036" width="13.85546875" style="375" customWidth="1"/>
    <col min="12037" max="12037" width="14.28515625" style="375" customWidth="1"/>
    <col min="12038" max="12038" width="14.5703125" style="375" customWidth="1"/>
    <col min="12039" max="12039" width="14.28515625" style="375" customWidth="1"/>
    <col min="12040" max="12040" width="14.85546875" style="375" customWidth="1"/>
    <col min="12041" max="12041" width="14.28515625" style="375" customWidth="1"/>
    <col min="12042" max="12042" width="14.5703125" style="375" customWidth="1"/>
    <col min="12043" max="12043" width="15.42578125" style="375" customWidth="1"/>
    <col min="12044" max="12044" width="16.28515625" style="375" customWidth="1"/>
    <col min="12045" max="12045" width="11.42578125" style="375"/>
    <col min="12046" max="12046" width="12.28515625" style="375" bestFit="1" customWidth="1"/>
    <col min="12047" max="12049" width="11.42578125" style="375"/>
    <col min="12050" max="12051" width="30.7109375" style="375" customWidth="1"/>
    <col min="12052" max="12288" width="11.42578125" style="375"/>
    <col min="12289" max="12289" width="21" style="375" customWidth="1"/>
    <col min="12290" max="12290" width="17.5703125" style="375" customWidth="1"/>
    <col min="12291" max="12291" width="14.140625" style="375" customWidth="1"/>
    <col min="12292" max="12292" width="13.85546875" style="375" customWidth="1"/>
    <col min="12293" max="12293" width="14.28515625" style="375" customWidth="1"/>
    <col min="12294" max="12294" width="14.5703125" style="375" customWidth="1"/>
    <col min="12295" max="12295" width="14.28515625" style="375" customWidth="1"/>
    <col min="12296" max="12296" width="14.85546875" style="375" customWidth="1"/>
    <col min="12297" max="12297" width="14.28515625" style="375" customWidth="1"/>
    <col min="12298" max="12298" width="14.5703125" style="375" customWidth="1"/>
    <col min="12299" max="12299" width="15.42578125" style="375" customWidth="1"/>
    <col min="12300" max="12300" width="16.28515625" style="375" customWidth="1"/>
    <col min="12301" max="12301" width="11.42578125" style="375"/>
    <col min="12302" max="12302" width="12.28515625" style="375" bestFit="1" customWidth="1"/>
    <col min="12303" max="12305" width="11.42578125" style="375"/>
    <col min="12306" max="12307" width="30.7109375" style="375" customWidth="1"/>
    <col min="12308" max="12544" width="11.42578125" style="375"/>
    <col min="12545" max="12545" width="21" style="375" customWidth="1"/>
    <col min="12546" max="12546" width="17.5703125" style="375" customWidth="1"/>
    <col min="12547" max="12547" width="14.140625" style="375" customWidth="1"/>
    <col min="12548" max="12548" width="13.85546875" style="375" customWidth="1"/>
    <col min="12549" max="12549" width="14.28515625" style="375" customWidth="1"/>
    <col min="12550" max="12550" width="14.5703125" style="375" customWidth="1"/>
    <col min="12551" max="12551" width="14.28515625" style="375" customWidth="1"/>
    <col min="12552" max="12552" width="14.85546875" style="375" customWidth="1"/>
    <col min="12553" max="12553" width="14.28515625" style="375" customWidth="1"/>
    <col min="12554" max="12554" width="14.5703125" style="375" customWidth="1"/>
    <col min="12555" max="12555" width="15.42578125" style="375" customWidth="1"/>
    <col min="12556" max="12556" width="16.28515625" style="375" customWidth="1"/>
    <col min="12557" max="12557" width="11.42578125" style="375"/>
    <col min="12558" max="12558" width="12.28515625" style="375" bestFit="1" customWidth="1"/>
    <col min="12559" max="12561" width="11.42578125" style="375"/>
    <col min="12562" max="12563" width="30.7109375" style="375" customWidth="1"/>
    <col min="12564" max="12800" width="11.42578125" style="375"/>
    <col min="12801" max="12801" width="21" style="375" customWidth="1"/>
    <col min="12802" max="12802" width="17.5703125" style="375" customWidth="1"/>
    <col min="12803" max="12803" width="14.140625" style="375" customWidth="1"/>
    <col min="12804" max="12804" width="13.85546875" style="375" customWidth="1"/>
    <col min="12805" max="12805" width="14.28515625" style="375" customWidth="1"/>
    <col min="12806" max="12806" width="14.5703125" style="375" customWidth="1"/>
    <col min="12807" max="12807" width="14.28515625" style="375" customWidth="1"/>
    <col min="12808" max="12808" width="14.85546875" style="375" customWidth="1"/>
    <col min="12809" max="12809" width="14.28515625" style="375" customWidth="1"/>
    <col min="12810" max="12810" width="14.5703125" style="375" customWidth="1"/>
    <col min="12811" max="12811" width="15.42578125" style="375" customWidth="1"/>
    <col min="12812" max="12812" width="16.28515625" style="375" customWidth="1"/>
    <col min="12813" max="12813" width="11.42578125" style="375"/>
    <col min="12814" max="12814" width="12.28515625" style="375" bestFit="1" customWidth="1"/>
    <col min="12815" max="12817" width="11.42578125" style="375"/>
    <col min="12818" max="12819" width="30.7109375" style="375" customWidth="1"/>
    <col min="12820" max="13056" width="11.42578125" style="375"/>
    <col min="13057" max="13057" width="21" style="375" customWidth="1"/>
    <col min="13058" max="13058" width="17.5703125" style="375" customWidth="1"/>
    <col min="13059" max="13059" width="14.140625" style="375" customWidth="1"/>
    <col min="13060" max="13060" width="13.85546875" style="375" customWidth="1"/>
    <col min="13061" max="13061" width="14.28515625" style="375" customWidth="1"/>
    <col min="13062" max="13062" width="14.5703125" style="375" customWidth="1"/>
    <col min="13063" max="13063" width="14.28515625" style="375" customWidth="1"/>
    <col min="13064" max="13064" width="14.85546875" style="375" customWidth="1"/>
    <col min="13065" max="13065" width="14.28515625" style="375" customWidth="1"/>
    <col min="13066" max="13066" width="14.5703125" style="375" customWidth="1"/>
    <col min="13067" max="13067" width="15.42578125" style="375" customWidth="1"/>
    <col min="13068" max="13068" width="16.28515625" style="375" customWidth="1"/>
    <col min="13069" max="13069" width="11.42578125" style="375"/>
    <col min="13070" max="13070" width="12.28515625" style="375" bestFit="1" customWidth="1"/>
    <col min="13071" max="13073" width="11.42578125" style="375"/>
    <col min="13074" max="13075" width="30.7109375" style="375" customWidth="1"/>
    <col min="13076" max="13312" width="11.42578125" style="375"/>
    <col min="13313" max="13313" width="21" style="375" customWidth="1"/>
    <col min="13314" max="13314" width="17.5703125" style="375" customWidth="1"/>
    <col min="13315" max="13315" width="14.140625" style="375" customWidth="1"/>
    <col min="13316" max="13316" width="13.85546875" style="375" customWidth="1"/>
    <col min="13317" max="13317" width="14.28515625" style="375" customWidth="1"/>
    <col min="13318" max="13318" width="14.5703125" style="375" customWidth="1"/>
    <col min="13319" max="13319" width="14.28515625" style="375" customWidth="1"/>
    <col min="13320" max="13320" width="14.85546875" style="375" customWidth="1"/>
    <col min="13321" max="13321" width="14.28515625" style="375" customWidth="1"/>
    <col min="13322" max="13322" width="14.5703125" style="375" customWidth="1"/>
    <col min="13323" max="13323" width="15.42578125" style="375" customWidth="1"/>
    <col min="13324" max="13324" width="16.28515625" style="375" customWidth="1"/>
    <col min="13325" max="13325" width="11.42578125" style="375"/>
    <col min="13326" max="13326" width="12.28515625" style="375" bestFit="1" customWidth="1"/>
    <col min="13327" max="13329" width="11.42578125" style="375"/>
    <col min="13330" max="13331" width="30.7109375" style="375" customWidth="1"/>
    <col min="13332" max="13568" width="11.42578125" style="375"/>
    <col min="13569" max="13569" width="21" style="375" customWidth="1"/>
    <col min="13570" max="13570" width="17.5703125" style="375" customWidth="1"/>
    <col min="13571" max="13571" width="14.140625" style="375" customWidth="1"/>
    <col min="13572" max="13572" width="13.85546875" style="375" customWidth="1"/>
    <col min="13573" max="13573" width="14.28515625" style="375" customWidth="1"/>
    <col min="13574" max="13574" width="14.5703125" style="375" customWidth="1"/>
    <col min="13575" max="13575" width="14.28515625" style="375" customWidth="1"/>
    <col min="13576" max="13576" width="14.85546875" style="375" customWidth="1"/>
    <col min="13577" max="13577" width="14.28515625" style="375" customWidth="1"/>
    <col min="13578" max="13578" width="14.5703125" style="375" customWidth="1"/>
    <col min="13579" max="13579" width="15.42578125" style="375" customWidth="1"/>
    <col min="13580" max="13580" width="16.28515625" style="375" customWidth="1"/>
    <col min="13581" max="13581" width="11.42578125" style="375"/>
    <col min="13582" max="13582" width="12.28515625" style="375" bestFit="1" customWidth="1"/>
    <col min="13583" max="13585" width="11.42578125" style="375"/>
    <col min="13586" max="13587" width="30.7109375" style="375" customWidth="1"/>
    <col min="13588" max="13824" width="11.42578125" style="375"/>
    <col min="13825" max="13825" width="21" style="375" customWidth="1"/>
    <col min="13826" max="13826" width="17.5703125" style="375" customWidth="1"/>
    <col min="13827" max="13827" width="14.140625" style="375" customWidth="1"/>
    <col min="13828" max="13828" width="13.85546875" style="375" customWidth="1"/>
    <col min="13829" max="13829" width="14.28515625" style="375" customWidth="1"/>
    <col min="13830" max="13830" width="14.5703125" style="375" customWidth="1"/>
    <col min="13831" max="13831" width="14.28515625" style="375" customWidth="1"/>
    <col min="13832" max="13832" width="14.85546875" style="375" customWidth="1"/>
    <col min="13833" max="13833" width="14.28515625" style="375" customWidth="1"/>
    <col min="13834" max="13834" width="14.5703125" style="375" customWidth="1"/>
    <col min="13835" max="13835" width="15.42578125" style="375" customWidth="1"/>
    <col min="13836" max="13836" width="16.28515625" style="375" customWidth="1"/>
    <col min="13837" max="13837" width="11.42578125" style="375"/>
    <col min="13838" max="13838" width="12.28515625" style="375" bestFit="1" customWidth="1"/>
    <col min="13839" max="13841" width="11.42578125" style="375"/>
    <col min="13842" max="13843" width="30.7109375" style="375" customWidth="1"/>
    <col min="13844" max="14080" width="11.42578125" style="375"/>
    <col min="14081" max="14081" width="21" style="375" customWidth="1"/>
    <col min="14082" max="14082" width="17.5703125" style="375" customWidth="1"/>
    <col min="14083" max="14083" width="14.140625" style="375" customWidth="1"/>
    <col min="14084" max="14084" width="13.85546875" style="375" customWidth="1"/>
    <col min="14085" max="14085" width="14.28515625" style="375" customWidth="1"/>
    <col min="14086" max="14086" width="14.5703125" style="375" customWidth="1"/>
    <col min="14087" max="14087" width="14.28515625" style="375" customWidth="1"/>
    <col min="14088" max="14088" width="14.85546875" style="375" customWidth="1"/>
    <col min="14089" max="14089" width="14.28515625" style="375" customWidth="1"/>
    <col min="14090" max="14090" width="14.5703125" style="375" customWidth="1"/>
    <col min="14091" max="14091" width="15.42578125" style="375" customWidth="1"/>
    <col min="14092" max="14092" width="16.28515625" style="375" customWidth="1"/>
    <col min="14093" max="14093" width="11.42578125" style="375"/>
    <col min="14094" max="14094" width="12.28515625" style="375" bestFit="1" customWidth="1"/>
    <col min="14095" max="14097" width="11.42578125" style="375"/>
    <col min="14098" max="14099" width="30.7109375" style="375" customWidth="1"/>
    <col min="14100" max="14336" width="11.42578125" style="375"/>
    <col min="14337" max="14337" width="21" style="375" customWidth="1"/>
    <col min="14338" max="14338" width="17.5703125" style="375" customWidth="1"/>
    <col min="14339" max="14339" width="14.140625" style="375" customWidth="1"/>
    <col min="14340" max="14340" width="13.85546875" style="375" customWidth="1"/>
    <col min="14341" max="14341" width="14.28515625" style="375" customWidth="1"/>
    <col min="14342" max="14342" width="14.5703125" style="375" customWidth="1"/>
    <col min="14343" max="14343" width="14.28515625" style="375" customWidth="1"/>
    <col min="14344" max="14344" width="14.85546875" style="375" customWidth="1"/>
    <col min="14345" max="14345" width="14.28515625" style="375" customWidth="1"/>
    <col min="14346" max="14346" width="14.5703125" style="375" customWidth="1"/>
    <col min="14347" max="14347" width="15.42578125" style="375" customWidth="1"/>
    <col min="14348" max="14348" width="16.28515625" style="375" customWidth="1"/>
    <col min="14349" max="14349" width="11.42578125" style="375"/>
    <col min="14350" max="14350" width="12.28515625" style="375" bestFit="1" customWidth="1"/>
    <col min="14351" max="14353" width="11.42578125" style="375"/>
    <col min="14354" max="14355" width="30.7109375" style="375" customWidth="1"/>
    <col min="14356" max="14592" width="11.42578125" style="375"/>
    <col min="14593" max="14593" width="21" style="375" customWidth="1"/>
    <col min="14594" max="14594" width="17.5703125" style="375" customWidth="1"/>
    <col min="14595" max="14595" width="14.140625" style="375" customWidth="1"/>
    <col min="14596" max="14596" width="13.85546875" style="375" customWidth="1"/>
    <col min="14597" max="14597" width="14.28515625" style="375" customWidth="1"/>
    <col min="14598" max="14598" width="14.5703125" style="375" customWidth="1"/>
    <col min="14599" max="14599" width="14.28515625" style="375" customWidth="1"/>
    <col min="14600" max="14600" width="14.85546875" style="375" customWidth="1"/>
    <col min="14601" max="14601" width="14.28515625" style="375" customWidth="1"/>
    <col min="14602" max="14602" width="14.5703125" style="375" customWidth="1"/>
    <col min="14603" max="14603" width="15.42578125" style="375" customWidth="1"/>
    <col min="14604" max="14604" width="16.28515625" style="375" customWidth="1"/>
    <col min="14605" max="14605" width="11.42578125" style="375"/>
    <col min="14606" max="14606" width="12.28515625" style="375" bestFit="1" customWidth="1"/>
    <col min="14607" max="14609" width="11.42578125" style="375"/>
    <col min="14610" max="14611" width="30.7109375" style="375" customWidth="1"/>
    <col min="14612" max="14848" width="11.42578125" style="375"/>
    <col min="14849" max="14849" width="21" style="375" customWidth="1"/>
    <col min="14850" max="14850" width="17.5703125" style="375" customWidth="1"/>
    <col min="14851" max="14851" width="14.140625" style="375" customWidth="1"/>
    <col min="14852" max="14852" width="13.85546875" style="375" customWidth="1"/>
    <col min="14853" max="14853" width="14.28515625" style="375" customWidth="1"/>
    <col min="14854" max="14854" width="14.5703125" style="375" customWidth="1"/>
    <col min="14855" max="14855" width="14.28515625" style="375" customWidth="1"/>
    <col min="14856" max="14856" width="14.85546875" style="375" customWidth="1"/>
    <col min="14857" max="14857" width="14.28515625" style="375" customWidth="1"/>
    <col min="14858" max="14858" width="14.5703125" style="375" customWidth="1"/>
    <col min="14859" max="14859" width="15.42578125" style="375" customWidth="1"/>
    <col min="14860" max="14860" width="16.28515625" style="375" customWidth="1"/>
    <col min="14861" max="14861" width="11.42578125" style="375"/>
    <col min="14862" max="14862" width="12.28515625" style="375" bestFit="1" customWidth="1"/>
    <col min="14863" max="14865" width="11.42578125" style="375"/>
    <col min="14866" max="14867" width="30.7109375" style="375" customWidth="1"/>
    <col min="14868" max="15104" width="11.42578125" style="375"/>
    <col min="15105" max="15105" width="21" style="375" customWidth="1"/>
    <col min="15106" max="15106" width="17.5703125" style="375" customWidth="1"/>
    <col min="15107" max="15107" width="14.140625" style="375" customWidth="1"/>
    <col min="15108" max="15108" width="13.85546875" style="375" customWidth="1"/>
    <col min="15109" max="15109" width="14.28515625" style="375" customWidth="1"/>
    <col min="15110" max="15110" width="14.5703125" style="375" customWidth="1"/>
    <col min="15111" max="15111" width="14.28515625" style="375" customWidth="1"/>
    <col min="15112" max="15112" width="14.85546875" style="375" customWidth="1"/>
    <col min="15113" max="15113" width="14.28515625" style="375" customWidth="1"/>
    <col min="15114" max="15114" width="14.5703125" style="375" customWidth="1"/>
    <col min="15115" max="15115" width="15.42578125" style="375" customWidth="1"/>
    <col min="15116" max="15116" width="16.28515625" style="375" customWidth="1"/>
    <col min="15117" max="15117" width="11.42578125" style="375"/>
    <col min="15118" max="15118" width="12.28515625" style="375" bestFit="1" customWidth="1"/>
    <col min="15119" max="15121" width="11.42578125" style="375"/>
    <col min="15122" max="15123" width="30.7109375" style="375" customWidth="1"/>
    <col min="15124" max="15360" width="11.42578125" style="375"/>
    <col min="15361" max="15361" width="21" style="375" customWidth="1"/>
    <col min="15362" max="15362" width="17.5703125" style="375" customWidth="1"/>
    <col min="15363" max="15363" width="14.140625" style="375" customWidth="1"/>
    <col min="15364" max="15364" width="13.85546875" style="375" customWidth="1"/>
    <col min="15365" max="15365" width="14.28515625" style="375" customWidth="1"/>
    <col min="15366" max="15366" width="14.5703125" style="375" customWidth="1"/>
    <col min="15367" max="15367" width="14.28515625" style="375" customWidth="1"/>
    <col min="15368" max="15368" width="14.85546875" style="375" customWidth="1"/>
    <col min="15369" max="15369" width="14.28515625" style="375" customWidth="1"/>
    <col min="15370" max="15370" width="14.5703125" style="375" customWidth="1"/>
    <col min="15371" max="15371" width="15.42578125" style="375" customWidth="1"/>
    <col min="15372" max="15372" width="16.28515625" style="375" customWidth="1"/>
    <col min="15373" max="15373" width="11.42578125" style="375"/>
    <col min="15374" max="15374" width="12.28515625" style="375" bestFit="1" customWidth="1"/>
    <col min="15375" max="15377" width="11.42578125" style="375"/>
    <col min="15378" max="15379" width="30.7109375" style="375" customWidth="1"/>
    <col min="15380" max="15616" width="11.42578125" style="375"/>
    <col min="15617" max="15617" width="21" style="375" customWidth="1"/>
    <col min="15618" max="15618" width="17.5703125" style="375" customWidth="1"/>
    <col min="15619" max="15619" width="14.140625" style="375" customWidth="1"/>
    <col min="15620" max="15620" width="13.85546875" style="375" customWidth="1"/>
    <col min="15621" max="15621" width="14.28515625" style="375" customWidth="1"/>
    <col min="15622" max="15622" width="14.5703125" style="375" customWidth="1"/>
    <col min="15623" max="15623" width="14.28515625" style="375" customWidth="1"/>
    <col min="15624" max="15624" width="14.85546875" style="375" customWidth="1"/>
    <col min="15625" max="15625" width="14.28515625" style="375" customWidth="1"/>
    <col min="15626" max="15626" width="14.5703125" style="375" customWidth="1"/>
    <col min="15627" max="15627" width="15.42578125" style="375" customWidth="1"/>
    <col min="15628" max="15628" width="16.28515625" style="375" customWidth="1"/>
    <col min="15629" max="15629" width="11.42578125" style="375"/>
    <col min="15630" max="15630" width="12.28515625" style="375" bestFit="1" customWidth="1"/>
    <col min="15631" max="15633" width="11.42578125" style="375"/>
    <col min="15634" max="15635" width="30.7109375" style="375" customWidth="1"/>
    <col min="15636" max="15872" width="11.42578125" style="375"/>
    <col min="15873" max="15873" width="21" style="375" customWidth="1"/>
    <col min="15874" max="15874" width="17.5703125" style="375" customWidth="1"/>
    <col min="15875" max="15875" width="14.140625" style="375" customWidth="1"/>
    <col min="15876" max="15876" width="13.85546875" style="375" customWidth="1"/>
    <col min="15877" max="15877" width="14.28515625" style="375" customWidth="1"/>
    <col min="15878" max="15878" width="14.5703125" style="375" customWidth="1"/>
    <col min="15879" max="15879" width="14.28515625" style="375" customWidth="1"/>
    <col min="15880" max="15880" width="14.85546875" style="375" customWidth="1"/>
    <col min="15881" max="15881" width="14.28515625" style="375" customWidth="1"/>
    <col min="15882" max="15882" width="14.5703125" style="375" customWidth="1"/>
    <col min="15883" max="15883" width="15.42578125" style="375" customWidth="1"/>
    <col min="15884" max="15884" width="16.28515625" style="375" customWidth="1"/>
    <col min="15885" max="15885" width="11.42578125" style="375"/>
    <col min="15886" max="15886" width="12.28515625" style="375" bestFit="1" customWidth="1"/>
    <col min="15887" max="15889" width="11.42578125" style="375"/>
    <col min="15890" max="15891" width="30.7109375" style="375" customWidth="1"/>
    <col min="15892" max="16128" width="11.42578125" style="375"/>
    <col min="16129" max="16129" width="21" style="375" customWidth="1"/>
    <col min="16130" max="16130" width="17.5703125" style="375" customWidth="1"/>
    <col min="16131" max="16131" width="14.140625" style="375" customWidth="1"/>
    <col min="16132" max="16132" width="13.85546875" style="375" customWidth="1"/>
    <col min="16133" max="16133" width="14.28515625" style="375" customWidth="1"/>
    <col min="16134" max="16134" width="14.5703125" style="375" customWidth="1"/>
    <col min="16135" max="16135" width="14.28515625" style="375" customWidth="1"/>
    <col min="16136" max="16136" width="14.85546875" style="375" customWidth="1"/>
    <col min="16137" max="16137" width="14.28515625" style="375" customWidth="1"/>
    <col min="16138" max="16138" width="14.5703125" style="375" customWidth="1"/>
    <col min="16139" max="16139" width="15.42578125" style="375" customWidth="1"/>
    <col min="16140" max="16140" width="16.28515625" style="375" customWidth="1"/>
    <col min="16141" max="16141" width="11.42578125" style="375"/>
    <col min="16142" max="16142" width="12.28515625" style="375" bestFit="1" customWidth="1"/>
    <col min="16143" max="16145" width="11.42578125" style="375"/>
    <col min="16146" max="16147" width="30.7109375" style="375" customWidth="1"/>
    <col min="16148" max="16384" width="11.42578125" style="375"/>
  </cols>
  <sheetData>
    <row r="1" spans="1:19" ht="15.75" x14ac:dyDescent="0.25">
      <c r="A1" s="374">
        <f>Monto_Oferta</f>
        <v>0</v>
      </c>
    </row>
    <row r="2" spans="1:19" s="377" customFormat="1" ht="18" x14ac:dyDescent="0.25">
      <c r="A2" s="376" t="s">
        <v>1574</v>
      </c>
      <c r="D2" s="378"/>
    </row>
    <row r="3" spans="1:19" s="377" customFormat="1" ht="23.25" customHeight="1" x14ac:dyDescent="0.35">
      <c r="A3" s="379">
        <f>ROUND(Monto_Oferta,0)</f>
        <v>0</v>
      </c>
      <c r="N3" s="377">
        <f>ROUND(ABS(A1-TRUNC(A1)),2)*100</f>
        <v>0</v>
      </c>
    </row>
    <row r="4" spans="1:19" x14ac:dyDescent="0.25">
      <c r="C4" s="375" t="str">
        <f>RIGHT($A$3,(10))</f>
        <v>0</v>
      </c>
      <c r="D4" s="375" t="str">
        <f>RIGHT($A$3,(9))</f>
        <v>0</v>
      </c>
      <c r="E4" s="375" t="str">
        <f>RIGHT($A$3,(8))</f>
        <v>0</v>
      </c>
      <c r="F4" s="375" t="str">
        <f>RIGHT($A$3,(7))</f>
        <v>0</v>
      </c>
      <c r="G4" s="375" t="str">
        <f>RIGHT($A$3,(6))</f>
        <v>0</v>
      </c>
      <c r="H4" s="375" t="str">
        <f>RIGHT($A$3,(5))</f>
        <v>0</v>
      </c>
      <c r="I4" s="375" t="str">
        <f>RIGHT($A$3,(4))</f>
        <v>0</v>
      </c>
      <c r="J4" s="375" t="str">
        <f>RIGHT($A$3,(3))</f>
        <v>0</v>
      </c>
      <c r="K4" s="375" t="str">
        <f>RIGHT($A$3,(2))</f>
        <v>0</v>
      </c>
      <c r="L4" s="375" t="str">
        <f>RIGHT($A$3)</f>
        <v>0</v>
      </c>
      <c r="R4" s="470" t="s">
        <v>1575</v>
      </c>
      <c r="S4" s="471"/>
    </row>
    <row r="5" spans="1:19" x14ac:dyDescent="0.25">
      <c r="C5" s="375">
        <f t="shared" ref="C5:L5" si="0">LEN(C4)</f>
        <v>1</v>
      </c>
      <c r="D5" s="375">
        <f t="shared" si="0"/>
        <v>1</v>
      </c>
      <c r="E5" s="375">
        <f t="shared" si="0"/>
        <v>1</v>
      </c>
      <c r="F5" s="375">
        <f t="shared" si="0"/>
        <v>1</v>
      </c>
      <c r="G5" s="375">
        <f t="shared" si="0"/>
        <v>1</v>
      </c>
      <c r="H5" s="375">
        <f t="shared" si="0"/>
        <v>1</v>
      </c>
      <c r="I5" s="375">
        <f t="shared" si="0"/>
        <v>1</v>
      </c>
      <c r="J5" s="375">
        <f t="shared" si="0"/>
        <v>1</v>
      </c>
      <c r="K5" s="375">
        <f t="shared" si="0"/>
        <v>1</v>
      </c>
      <c r="L5" s="375">
        <f t="shared" si="0"/>
        <v>1</v>
      </c>
      <c r="R5" s="471"/>
      <c r="S5" s="471"/>
    </row>
    <row r="6" spans="1:19" x14ac:dyDescent="0.25">
      <c r="C6" s="375" t="b">
        <f>IF(C5=10,TRUE,FALSE)</f>
        <v>0</v>
      </c>
      <c r="D6" s="375" t="b">
        <f>IF(D5=9,TRUE,FALSE)</f>
        <v>0</v>
      </c>
      <c r="E6" s="375" t="b">
        <f>IF(E5=8,TRUE,FALSE)</f>
        <v>0</v>
      </c>
      <c r="F6" s="375" t="b">
        <f>IF(F5=7,TRUE,FALSE)</f>
        <v>0</v>
      </c>
      <c r="G6" s="375" t="b">
        <f>IF(G5=6,TRUE,FALSE)</f>
        <v>0</v>
      </c>
      <c r="H6" s="375" t="b">
        <f>IF(H5=5,TRUE,FALSE)</f>
        <v>0</v>
      </c>
      <c r="I6" s="375" t="b">
        <f>IF(I5=4,TRUE,FALSE)</f>
        <v>0</v>
      </c>
      <c r="J6" s="375" t="b">
        <f>IF(J5=3,TRUE,FALSE)</f>
        <v>0</v>
      </c>
      <c r="K6" s="375" t="b">
        <f>IF(K5=2,TRUE,FALSE)</f>
        <v>0</v>
      </c>
      <c r="L6" s="375" t="b">
        <f>IF(L5=1,TRUE,FALSE)</f>
        <v>1</v>
      </c>
      <c r="R6" s="471"/>
      <c r="S6" s="471"/>
    </row>
    <row r="7" spans="1:19" x14ac:dyDescent="0.25">
      <c r="C7" s="375" t="str">
        <f t="shared" ref="C7:L7" si="1">MID(C4,1,1)</f>
        <v>0</v>
      </c>
      <c r="D7" s="375" t="str">
        <f t="shared" si="1"/>
        <v>0</v>
      </c>
      <c r="E7" s="375" t="str">
        <f t="shared" si="1"/>
        <v>0</v>
      </c>
      <c r="F7" s="375" t="str">
        <f t="shared" si="1"/>
        <v>0</v>
      </c>
      <c r="G7" s="375" t="str">
        <f t="shared" si="1"/>
        <v>0</v>
      </c>
      <c r="H7" s="375" t="str">
        <f t="shared" si="1"/>
        <v>0</v>
      </c>
      <c r="I7" s="375" t="str">
        <f t="shared" si="1"/>
        <v>0</v>
      </c>
      <c r="J7" s="375" t="str">
        <f t="shared" si="1"/>
        <v>0</v>
      </c>
      <c r="K7" s="375" t="str">
        <f t="shared" si="1"/>
        <v>0</v>
      </c>
      <c r="L7" s="375" t="str">
        <f t="shared" si="1"/>
        <v>0</v>
      </c>
      <c r="R7" s="471"/>
      <c r="S7" s="471"/>
    </row>
    <row r="8" spans="1:19" x14ac:dyDescent="0.25">
      <c r="C8" s="375">
        <f t="shared" ref="C8:I8" si="2">IF(C6=TRUE,(VALUE(C7)),0)</f>
        <v>0</v>
      </c>
      <c r="D8" s="375">
        <f t="shared" si="2"/>
        <v>0</v>
      </c>
      <c r="E8" s="375">
        <f t="shared" si="2"/>
        <v>0</v>
      </c>
      <c r="F8" s="375">
        <f t="shared" si="2"/>
        <v>0</v>
      </c>
      <c r="G8" s="375">
        <f t="shared" si="2"/>
        <v>0</v>
      </c>
      <c r="H8" s="375">
        <f t="shared" si="2"/>
        <v>0</v>
      </c>
      <c r="I8" s="375">
        <f t="shared" si="2"/>
        <v>0</v>
      </c>
      <c r="J8" s="375">
        <f>IF(J6=TRUE,(VALUE(J7)),0)</f>
        <v>0</v>
      </c>
      <c r="K8" s="375">
        <f>IF(K6=TRUE,(VALUE(K7)),0)</f>
        <v>0</v>
      </c>
      <c r="L8" s="375">
        <f>IF(L6=TRUE,(VALUE(L7)),0)</f>
        <v>0</v>
      </c>
      <c r="R8" s="471"/>
      <c r="S8" s="471"/>
    </row>
    <row r="9" spans="1:19" x14ac:dyDescent="0.25">
      <c r="R9" s="471"/>
      <c r="S9" s="471"/>
    </row>
    <row r="10" spans="1:19" s="380" customFormat="1" x14ac:dyDescent="0.25">
      <c r="C10" s="380">
        <f t="shared" ref="C10:L10" si="3">C8</f>
        <v>0</v>
      </c>
      <c r="D10" s="380">
        <f t="shared" si="3"/>
        <v>0</v>
      </c>
      <c r="E10" s="380">
        <f t="shared" si="3"/>
        <v>0</v>
      </c>
      <c r="F10" s="380">
        <f t="shared" si="3"/>
        <v>0</v>
      </c>
      <c r="G10" s="380">
        <f t="shared" si="3"/>
        <v>0</v>
      </c>
      <c r="H10" s="380">
        <f t="shared" si="3"/>
        <v>0</v>
      </c>
      <c r="I10" s="380">
        <f t="shared" si="3"/>
        <v>0</v>
      </c>
      <c r="J10" s="380">
        <f t="shared" si="3"/>
        <v>0</v>
      </c>
      <c r="K10" s="380">
        <f t="shared" si="3"/>
        <v>0</v>
      </c>
      <c r="L10" s="380">
        <f t="shared" si="3"/>
        <v>0</v>
      </c>
      <c r="R10" s="471"/>
      <c r="S10" s="471"/>
    </row>
    <row r="11" spans="1:19" x14ac:dyDescent="0.25">
      <c r="R11" s="471"/>
      <c r="S11" s="471"/>
    </row>
    <row r="12" spans="1:19" x14ac:dyDescent="0.25">
      <c r="R12" s="471"/>
      <c r="S12" s="471"/>
    </row>
    <row r="13" spans="1:19" x14ac:dyDescent="0.25">
      <c r="R13" s="471"/>
      <c r="S13" s="471"/>
    </row>
    <row r="14" spans="1:19" x14ac:dyDescent="0.25">
      <c r="C14" s="375" t="b">
        <f>IF(C10=1," MIL",IF(C10=2," DOSMIL",IF(C10=3," TRESMIL",IF(C10=4," CUATROMIL",IF(C10=5," CINCOMIL")))))</f>
        <v>0</v>
      </c>
      <c r="D14" s="375" t="b">
        <f>IF(D10=1," CIENTO",IF(D10=2," DOSCIENTOS ",IF(D10=3," TRESCIENTOS",IF(D10=4," CUATROCIENTOS",IF(D10=5," QUINIENTOS")))))</f>
        <v>0</v>
      </c>
      <c r="E14" s="375" t="b">
        <f>IF(E10=1," DIEZ Y",IF(E10=2,"VENTI ",IF(E10=3," TREINTA Y",IF(E10=4," CUARENTA Y",IF(E10=5," CINCUENTA Y")))))</f>
        <v>0</v>
      </c>
      <c r="F14" s="375" t="b">
        <f>IF(F10=1," MILLONES",IF(F10=2," DOSMILLONES",IF(F10=3," TRESMILLONES",IF(F10=4," CUATROMILLONES",IF(F10=5," CINCOMILLONES")))))</f>
        <v>0</v>
      </c>
      <c r="G14" s="375" t="b">
        <f>IF(G10=1," CIENTO",IF(G10=2," DOSCIENTOS ",IF(G10=3," TRESCIENTOS",IF(G10=4," CUATROCIENTOS",IF(G10=5," QUINIENTOS")))))</f>
        <v>0</v>
      </c>
      <c r="H14" s="375" t="b">
        <f>IF(H10=1," DIEZ Y",IF(H10=2,"VENTI ",IF(H10=3," TREINTA Y",IF(H10=4," CUARENTA Y",IF(H10=5," CINCUENTA Y")))))</f>
        <v>0</v>
      </c>
      <c r="I14" s="375" t="b">
        <f>IF(I10=1," MIL",IF(I10=2," DOSMIL",IF(I10=3," TRESMIL",IF(I10=4," CUATROMIL",IF(I10=5," CINCOMIL")))))</f>
        <v>0</v>
      </c>
      <c r="J14" s="375" t="b">
        <f>IF(J10=1," CIENTO",IF(J10=2," DOSCIENTOS ",IF(J10=3," TRESCIENTOS",IF(J10=4," CUATROCIENTOS",IF(J10=5," QUINIENTOS")))))</f>
        <v>0</v>
      </c>
      <c r="K14" s="375" t="b">
        <f>IF(K10=1," DIEZ Y",IF(K10=2,"VENTI ",IF(K10=3," TREINTA Y",IF(K10=4," CUARENTA Y",IF(K10=5," CINCUENTA Y")))))</f>
        <v>0</v>
      </c>
      <c r="L14" s="375" t="b">
        <f>IF(L10=1," UN",IF(L10=2," DOS",IF(L10=3," TRES",IF(L10=4," CUATRO",IF(L10=5," CINCO")))))</f>
        <v>0</v>
      </c>
      <c r="R14" s="471"/>
      <c r="S14" s="471"/>
    </row>
    <row r="15" spans="1:19" x14ac:dyDescent="0.25">
      <c r="C15" s="375" t="b">
        <f>IF(C10=6," SEISMIL",IF(C10=7," SIETEMIL",IF(C10=8," OCHOMIL",IF(C10=9," NUEVEMIL"))))</f>
        <v>0</v>
      </c>
      <c r="D15" s="375" t="b">
        <f>IF(D10=6," SEISCIENTOS",IF(D10=7," SETECIENTOS",IF(D10=8," OCHOCIENTOS",IF(D10=9," NOVECIENTOS"))))</f>
        <v>0</v>
      </c>
      <c r="E15" s="375" t="b">
        <f>IF(E10=6," SESENTA Y",IF(E10=7," SETENTA Y",IF(E10=8," OCHENTA Y",IF(E10=9," NOVENTA Y"))))</f>
        <v>0</v>
      </c>
      <c r="F15" s="375" t="b">
        <f>IF(F10=6," SEIS MILLONES",IF(F10=7," SIETE MILLONES",IF(F10=8," OCHO MILLONES",IF(F10=9," NUEVE MILLONES"))))</f>
        <v>0</v>
      </c>
      <c r="G15" s="375" t="b">
        <f>IF(G10=6," SEISCIENTOS",IF(G10=7," SETECIENTOS",IF(G10=8," OCHOCIENTOS",IF(G10=9," NOVECIENTOS"))))</f>
        <v>0</v>
      </c>
      <c r="H15" s="375" t="b">
        <f>IF(H10=6," SESENTA Y",IF(H10=7," SETENTA Y",IF(H10=8," OCHENTA Y",IF(H10=9," NOVENTA Y"))))</f>
        <v>0</v>
      </c>
      <c r="I15" s="375" t="b">
        <f>IF(I10=6," SEISMIL",IF(I10=7," SIETEMIL",IF(I10=8," OCHOMIL",IF(I10=9," NUEVEMIL"))))</f>
        <v>0</v>
      </c>
      <c r="J15" s="375" t="b">
        <f>IF(J10=6," SEISCIENTOS",IF(J10=7," SETECIENTOS",IF(J10=8," OCHOCIENTOS",IF(J10=9," NOVECIENTOS"))))</f>
        <v>0</v>
      </c>
      <c r="K15" s="375" t="b">
        <f>IF(K10=6," SESENTA Y",IF(K10=7," SETENTA Y",IF(K10=8," OCHENTA Y",IF(K10=9," NOVENTA Y"))))</f>
        <v>0</v>
      </c>
      <c r="L15" s="375" t="b">
        <f>IF(L10=6," SEIS",IF(L10=7," SIETE",IF(L10=8," OCHO",IF(L10=9," NUEVE"))))</f>
        <v>0</v>
      </c>
      <c r="R15" s="471"/>
      <c r="S15" s="471"/>
    </row>
    <row r="16" spans="1:19" x14ac:dyDescent="0.25">
      <c r="C16" s="375" t="b">
        <f t="shared" ref="C16:L16" si="4">IF(C14=FALSE,C15,C14)</f>
        <v>0</v>
      </c>
      <c r="D16" s="375" t="b">
        <f t="shared" si="4"/>
        <v>0</v>
      </c>
      <c r="E16" s="375" t="b">
        <f t="shared" si="4"/>
        <v>0</v>
      </c>
      <c r="F16" s="375" t="b">
        <f t="shared" si="4"/>
        <v>0</v>
      </c>
      <c r="G16" s="375" t="b">
        <f t="shared" si="4"/>
        <v>0</v>
      </c>
      <c r="H16" s="375" t="b">
        <f t="shared" si="4"/>
        <v>0</v>
      </c>
      <c r="I16" s="375" t="b">
        <f t="shared" si="4"/>
        <v>0</v>
      </c>
      <c r="J16" s="375" t="b">
        <f t="shared" si="4"/>
        <v>0</v>
      </c>
      <c r="K16" s="375" t="b">
        <f t="shared" si="4"/>
        <v>0</v>
      </c>
      <c r="L16" s="375" t="b">
        <f t="shared" si="4"/>
        <v>0</v>
      </c>
      <c r="R16" s="471"/>
      <c r="S16" s="471"/>
    </row>
    <row r="17" spans="1:19" x14ac:dyDescent="0.25">
      <c r="C17" s="375" t="str">
        <f>CONCATENATE(S9,C10,D10,E10,F10,)</f>
        <v>0000</v>
      </c>
      <c r="D17" s="375" t="str">
        <f>CONCATENATE(D10,E10,F10)</f>
        <v>000</v>
      </c>
      <c r="E17" s="375" t="str">
        <f>CONCATENATE(E10,F10)</f>
        <v>00</v>
      </c>
      <c r="F17" s="375" t="str">
        <f>CONCATENATE(E10,F10)</f>
        <v>00</v>
      </c>
      <c r="G17" s="375" t="str">
        <f>CONCATENATE(G10,H10,I10)</f>
        <v>000</v>
      </c>
      <c r="H17" s="375" t="str">
        <f>CONCATENATE(H10,I10)</f>
        <v>00</v>
      </c>
      <c r="I17" s="375" t="str">
        <f>CONCATENATE(H10,I10)</f>
        <v>00</v>
      </c>
      <c r="J17" s="375" t="str">
        <f>CONCATENATE(J10,K10,L10)</f>
        <v>000</v>
      </c>
      <c r="K17" s="375" t="str">
        <f>CONCATENATE(K10,L10)</f>
        <v>00</v>
      </c>
      <c r="L17" s="375" t="str">
        <f>CONCATENATE(K10,L10)</f>
        <v>00</v>
      </c>
      <c r="R17" s="471"/>
      <c r="S17" s="471"/>
    </row>
    <row r="18" spans="1:19" x14ac:dyDescent="0.25">
      <c r="C18" s="375" t="str">
        <f>IF(C10=0,"",IF(C17="00000","",IF(C17="10000","",IF(C17="11000","",IF(C17="12000","",IF(C17="13000","",IF(C17="14000","",IF(C17="15000",""))))))))</f>
        <v/>
      </c>
      <c r="D18" s="375" t="str">
        <f>IF(D10=0,"",IF(D17="000","",IF(D17="100"," CIEN MILLONES" )))</f>
        <v/>
      </c>
      <c r="E18" s="375" t="str">
        <f>IF(E10=0,"",IF(E17="00","",IF(E17="10"," DIEZ MILLONES",IF(E17="11"," ONCE MILLONES",IF(E17="12"," DOCE MILLONES",IF(E17="13"," TRECE MILLONES",IF(E17="14"," CATORCE MILLONES",IF(E17="15"," QUINCE MILLONES"))))))))</f>
        <v/>
      </c>
      <c r="F18" s="375" t="str">
        <f>IF(F10=0,"",IF(F17="00","",IF(F17="10","",IF(F17="11","",IF(F17="12","",IF(F17="13","",IF(F17="14","",IF(F17="15",""))))))))</f>
        <v/>
      </c>
      <c r="G18" s="375" t="str">
        <f>IF(G10=0,"",IF(G17="000","",IF(G17="100"," CIEN MIL" )))</f>
        <v/>
      </c>
      <c r="H18" s="375" t="str">
        <f>IF(H10=0,"",IF(H17="00","",IF(H17="10"," DIEZ MIL",IF(H17="11"," ONCE MIL",IF(H17="12"," DOCE MIL",IF(H17="13"," TRECE MIL",IF(H17="14"," CATORCE MIL",IF(H17="15"," QUINCE MIL"))))))))</f>
        <v/>
      </c>
      <c r="I18" s="375" t="str">
        <f>IF(I10=0,"",IF(I17="00","",IF(I17="10","",IF(I17="11","",IF(I17="12","",IF(I17="13","",IF(I17="14","",IF(I17="15",""))))))))</f>
        <v/>
      </c>
      <c r="J18" s="375" t="str">
        <f>IF(J10=0,"",IF(J17="000","",IF(J17="100"," CIEN" )))</f>
        <v/>
      </c>
      <c r="K18" s="375" t="str">
        <f>IF(K10=0,"",IF(K17="00","",IF(K17="10"," DIEZ",IF(K17="11"," ONCE",IF(K17="12"," DOCE",IF(K17="13"," TRECE",IF(K17="14"," CATORCE",IF(K17="15"," QUINCE"))))))))</f>
        <v/>
      </c>
      <c r="L18" s="375" t="str">
        <f>IF(L10=0,"",IF(L17="00","",IF(L17="10","",IF(L17="11","",IF(L17="12","",IF(L17="13","",IF(L17="14","",IF(L17="15",""))))))))</f>
        <v/>
      </c>
      <c r="R18" s="471"/>
      <c r="S18" s="471"/>
    </row>
    <row r="19" spans="1:19" x14ac:dyDescent="0.25">
      <c r="C19" s="375" t="str">
        <f>IF(C18=FALSE,C16,C18)</f>
        <v/>
      </c>
      <c r="D19" s="375" t="b">
        <f>IF(D17="200"," DOSCIENTOS MILLONES",IF(D17="300"," TRESCIENTOS MILLONES",IF(D17="400"," CUATROCIENTOS MILLONES",IF(D17="500"," QUINIENTOS MILLONES",IF(D17="600"," SEISCIENTOS MILLONES",IF(D17="700"," SETECIENTOS MILLONES",IF(D17="800"," OCHOCIENTOS MILLONES",IF(D17="900"," NOVECIENTOS MILLONES"))))))))</f>
        <v>0</v>
      </c>
      <c r="E19" s="375" t="b">
        <f>IF(E17="20"," VEINTE",IF(E17="30"," TREINTA",IF(E17="40"," CUARENTA",IF(E17="50"," CINCUENTA",IF(E17="60"," SESENTA",IF(E17="80"," OCHENTA",IF(E17="90"," NOVENTA")))))))</f>
        <v>0</v>
      </c>
      <c r="F19" s="375" t="str">
        <f>IF(F18=FALSE,F16,F18)</f>
        <v/>
      </c>
      <c r="G19" s="375" t="b">
        <f>IF(G17="200"," DOSCIENTOS MIL",IF(G17="300"," TRESCIENTOS MIL",IF(G17="400"," CUATROCIENTOS MIL",IF(G17="500"," QUINIENTOS MIL",IF(G17="600"," SEISCIENTOS MIL",IF(G17="700"," SETECIENTOS MIL",IF(G17="800"," OCHOCIENTOS MIL",IF(G17="900"," NOVECIENTOS MIL"))))))))</f>
        <v>0</v>
      </c>
      <c r="H19" s="375" t="b">
        <f>IF(H17="20"," VEINTE MIL",IF(H17="30"," TREINTA MIL",IF(H17="40"," CUARENTA MIL",IF(H17="50"," CINCUENTA MIL",IF(H17="60"," SESENTA MIL",IF(H17="80"," OCHENTA MIL",IF(H17="90"," NOVENTA MIL")))))))</f>
        <v>0</v>
      </c>
      <c r="I19" s="375" t="str">
        <f>IF(I18=FALSE,I16,I18)</f>
        <v/>
      </c>
      <c r="J19" s="375" t="str">
        <f>IF(J18=FALSE,J16,J18)</f>
        <v/>
      </c>
      <c r="K19" s="375" t="str">
        <f>IF(K18=FALSE,K16,K18)</f>
        <v/>
      </c>
      <c r="L19" s="375" t="str">
        <f>IF(L18=FALSE,L16,L18)</f>
        <v/>
      </c>
      <c r="R19" s="471"/>
      <c r="S19" s="471"/>
    </row>
    <row r="20" spans="1:19" x14ac:dyDescent="0.25">
      <c r="D20" s="375" t="str">
        <f>IF(D18=FALSE,D16,D18)</f>
        <v/>
      </c>
      <c r="E20" s="375" t="str">
        <f>IF(E18=FALSE,E16,E18)</f>
        <v/>
      </c>
      <c r="F20" s="375" t="str">
        <f t="shared" ref="F20:L20" si="5">IF(F18=FALSE,F16,F18)</f>
        <v/>
      </c>
      <c r="G20" s="375" t="str">
        <f t="shared" si="5"/>
        <v/>
      </c>
      <c r="H20" s="375" t="str">
        <f t="shared" si="5"/>
        <v/>
      </c>
      <c r="I20" s="375" t="str">
        <f t="shared" si="5"/>
        <v/>
      </c>
      <c r="J20" s="375" t="str">
        <f t="shared" si="5"/>
        <v/>
      </c>
      <c r="K20" s="375" t="str">
        <f t="shared" si="5"/>
        <v/>
      </c>
      <c r="L20" s="375" t="str">
        <f t="shared" si="5"/>
        <v/>
      </c>
      <c r="R20" s="471"/>
      <c r="S20" s="471"/>
    </row>
    <row r="21" spans="1:19" x14ac:dyDescent="0.25">
      <c r="D21" s="375" t="str">
        <f>IF(D19=FALSE,D20,D19)</f>
        <v/>
      </c>
      <c r="E21" s="375" t="str">
        <f>IF(E19=FALSE,E20,E19)</f>
        <v/>
      </c>
      <c r="F21" s="375" t="str">
        <f t="shared" ref="F21:L21" si="6">IF(F19=FALSE,F20,F19)</f>
        <v/>
      </c>
      <c r="G21" s="375" t="str">
        <f t="shared" si="6"/>
        <v/>
      </c>
      <c r="H21" s="375" t="str">
        <f t="shared" si="6"/>
        <v/>
      </c>
      <c r="I21" s="375" t="str">
        <f t="shared" si="6"/>
        <v/>
      </c>
      <c r="J21" s="375" t="str">
        <f t="shared" si="6"/>
        <v/>
      </c>
      <c r="K21" s="375" t="str">
        <f t="shared" si="6"/>
        <v/>
      </c>
      <c r="L21" s="375" t="str">
        <f t="shared" si="6"/>
        <v/>
      </c>
      <c r="R21" s="471"/>
      <c r="S21" s="471"/>
    </row>
    <row r="22" spans="1:19" x14ac:dyDescent="0.25">
      <c r="R22" s="471"/>
      <c r="S22" s="471"/>
    </row>
    <row r="23" spans="1:19" x14ac:dyDescent="0.25">
      <c r="C23" s="375" t="str">
        <f>C19</f>
        <v/>
      </c>
      <c r="D23" s="375" t="str">
        <f>D21</f>
        <v/>
      </c>
      <c r="E23" s="375" t="str">
        <f>E21</f>
        <v/>
      </c>
      <c r="F23" s="375" t="str">
        <f>F21</f>
        <v/>
      </c>
      <c r="G23" s="375" t="str">
        <f>G21</f>
        <v/>
      </c>
      <c r="H23" s="375" t="str">
        <f>H21</f>
        <v/>
      </c>
      <c r="I23" s="375" t="str">
        <f>I19</f>
        <v/>
      </c>
      <c r="J23" s="375" t="str">
        <f>J19</f>
        <v/>
      </c>
      <c r="K23" s="375" t="str">
        <f>K19</f>
        <v/>
      </c>
      <c r="L23" s="375" t="str">
        <f>L19</f>
        <v/>
      </c>
    </row>
    <row r="25" spans="1:19" x14ac:dyDescent="0.25">
      <c r="A25" s="375" t="s">
        <v>1576</v>
      </c>
      <c r="B25" s="381" t="s">
        <v>1577</v>
      </c>
    </row>
    <row r="27" spans="1:19" ht="26.25" x14ac:dyDescent="0.4">
      <c r="A27" s="382" t="s">
        <v>1578</v>
      </c>
      <c r="C27" s="383" t="str">
        <f>CONCATENATE(C23,D23,E23,F23,G23,H23,I23,J23,K23,L23," CON ",N3,"/100")</f>
        <v xml:space="preserve"> CON 0/100</v>
      </c>
    </row>
    <row r="30" spans="1:19" x14ac:dyDescent="0.25">
      <c r="J30" s="384"/>
    </row>
    <row r="35" spans="3:12" x14ac:dyDescent="0.25">
      <c r="C35" s="375" t="str">
        <f>RIGHT($J$30,(10))</f>
        <v/>
      </c>
      <c r="D35" s="375" t="str">
        <f>RIGHT($J$30,(9))</f>
        <v/>
      </c>
      <c r="E35" s="375" t="str">
        <f>RIGHT($J$30,(8))</f>
        <v/>
      </c>
      <c r="F35" s="375" t="str">
        <f>RIGHT($J$30,(7))</f>
        <v/>
      </c>
      <c r="G35" s="375" t="str">
        <f>RIGHT($J$30,(6))</f>
        <v/>
      </c>
      <c r="H35" s="375" t="str">
        <f>RIGHT($J$30,(5))</f>
        <v/>
      </c>
      <c r="I35" s="375" t="str">
        <f>RIGHT($J$30,(4))</f>
        <v/>
      </c>
      <c r="J35" s="375" t="str">
        <f>RIGHT($J$30,(3))</f>
        <v/>
      </c>
      <c r="K35" s="375" t="str">
        <f>RIGHT($J$30,(2))</f>
        <v/>
      </c>
      <c r="L35" s="375" t="str">
        <f>RIGHT($J$30)</f>
        <v/>
      </c>
    </row>
    <row r="36" spans="3:12" x14ac:dyDescent="0.25">
      <c r="C36" s="375">
        <f t="shared" ref="C36:L36" si="7">LEN(C35)</f>
        <v>0</v>
      </c>
      <c r="D36" s="375">
        <f t="shared" si="7"/>
        <v>0</v>
      </c>
      <c r="E36" s="375">
        <f t="shared" si="7"/>
        <v>0</v>
      </c>
      <c r="F36" s="375">
        <f t="shared" si="7"/>
        <v>0</v>
      </c>
      <c r="G36" s="375">
        <f t="shared" si="7"/>
        <v>0</v>
      </c>
      <c r="H36" s="375">
        <f t="shared" si="7"/>
        <v>0</v>
      </c>
      <c r="I36" s="375">
        <f t="shared" si="7"/>
        <v>0</v>
      </c>
      <c r="J36" s="375">
        <f t="shared" si="7"/>
        <v>0</v>
      </c>
      <c r="K36" s="375">
        <f t="shared" si="7"/>
        <v>0</v>
      </c>
      <c r="L36" s="375">
        <f t="shared" si="7"/>
        <v>0</v>
      </c>
    </row>
    <row r="37" spans="3:12" x14ac:dyDescent="0.25">
      <c r="C37" s="375" t="b">
        <f>IF(C36=10,TRUE,FALSE)</f>
        <v>0</v>
      </c>
      <c r="D37" s="375" t="b">
        <f>IF(D36=9,TRUE,FALSE)</f>
        <v>0</v>
      </c>
      <c r="E37" s="375" t="b">
        <f>IF(E36=8,TRUE,FALSE)</f>
        <v>0</v>
      </c>
      <c r="F37" s="375" t="b">
        <f>IF(F36=7,TRUE,FALSE)</f>
        <v>0</v>
      </c>
      <c r="G37" s="375" t="b">
        <f>IF(G36=6,TRUE,FALSE)</f>
        <v>0</v>
      </c>
      <c r="H37" s="375" t="b">
        <f>IF(H36=5,TRUE,FALSE)</f>
        <v>0</v>
      </c>
      <c r="I37" s="375" t="b">
        <f>IF(I36=4,TRUE,FALSE)</f>
        <v>0</v>
      </c>
      <c r="J37" s="375" t="b">
        <f>IF(J36=3,TRUE,FALSE)</f>
        <v>0</v>
      </c>
      <c r="K37" s="375" t="b">
        <f>IF(K36=2,TRUE,FALSE)</f>
        <v>0</v>
      </c>
      <c r="L37" s="375" t="b">
        <f>IF(L36=1,TRUE,FALSE)</f>
        <v>0</v>
      </c>
    </row>
    <row r="38" spans="3:12" x14ac:dyDescent="0.25">
      <c r="C38" s="375" t="str">
        <f t="shared" ref="C38:L38" si="8">MID(C35,1,1)</f>
        <v/>
      </c>
      <c r="D38" s="375" t="str">
        <f t="shared" si="8"/>
        <v/>
      </c>
      <c r="E38" s="375" t="str">
        <f t="shared" si="8"/>
        <v/>
      </c>
      <c r="F38" s="375" t="str">
        <f t="shared" si="8"/>
        <v/>
      </c>
      <c r="G38" s="375" t="str">
        <f t="shared" si="8"/>
        <v/>
      </c>
      <c r="H38" s="375" t="str">
        <f t="shared" si="8"/>
        <v/>
      </c>
      <c r="I38" s="375" t="str">
        <f t="shared" si="8"/>
        <v/>
      </c>
      <c r="J38" s="375" t="str">
        <f t="shared" si="8"/>
        <v/>
      </c>
      <c r="K38" s="375" t="str">
        <f t="shared" si="8"/>
        <v/>
      </c>
      <c r="L38" s="375" t="str">
        <f t="shared" si="8"/>
        <v/>
      </c>
    </row>
    <row r="39" spans="3:12" x14ac:dyDescent="0.25">
      <c r="C39" s="375">
        <f t="shared" ref="C39:H39" si="9">IF(C37=TRUE,(VALUE(C38)),0)</f>
        <v>0</v>
      </c>
      <c r="D39" s="375">
        <f t="shared" si="9"/>
        <v>0</v>
      </c>
      <c r="E39" s="375">
        <f t="shared" si="9"/>
        <v>0</v>
      </c>
      <c r="F39" s="375">
        <f t="shared" si="9"/>
        <v>0</v>
      </c>
      <c r="G39" s="375">
        <f t="shared" si="9"/>
        <v>0</v>
      </c>
      <c r="H39" s="375">
        <f t="shared" si="9"/>
        <v>0</v>
      </c>
      <c r="I39" s="375">
        <f>IF(I37=TRUE,(VALUE(I38)),)</f>
        <v>0</v>
      </c>
      <c r="J39" s="375">
        <f>IF(J37=TRUE,(VALUE(J38)),0)</f>
        <v>0</v>
      </c>
      <c r="K39" s="375">
        <f>IF(K37=TRUE,(VALUE(K38)),0)</f>
        <v>0</v>
      </c>
      <c r="L39" s="375">
        <f>IF(L37=TRUE,(VALUE(L38)),0)</f>
        <v>0</v>
      </c>
    </row>
    <row r="41" spans="3:12" x14ac:dyDescent="0.25">
      <c r="C41" s="380">
        <f t="shared" ref="C41:L41" si="10">C39</f>
        <v>0</v>
      </c>
      <c r="D41" s="380">
        <f t="shared" si="10"/>
        <v>0</v>
      </c>
      <c r="E41" s="380">
        <f t="shared" si="10"/>
        <v>0</v>
      </c>
      <c r="F41" s="380">
        <f t="shared" si="10"/>
        <v>0</v>
      </c>
      <c r="G41" s="380">
        <f t="shared" si="10"/>
        <v>0</v>
      </c>
      <c r="H41" s="380">
        <f t="shared" si="10"/>
        <v>0</v>
      </c>
      <c r="I41" s="380">
        <f t="shared" si="10"/>
        <v>0</v>
      </c>
      <c r="J41" s="380">
        <f t="shared" si="10"/>
        <v>0</v>
      </c>
      <c r="K41" s="380">
        <f t="shared" si="10"/>
        <v>0</v>
      </c>
      <c r="L41" s="380">
        <f t="shared" si="10"/>
        <v>0</v>
      </c>
    </row>
    <row r="45" spans="3:12" x14ac:dyDescent="0.25">
      <c r="C45" s="375" t="b">
        <f>IF(C41=1," MIL",IF(C41=2," DOSMIL",IF(C41=3," TRESMIL",IF(C41=4," CUATROMIL",IF(C41=5," CINCOMIL")))))</f>
        <v>0</v>
      </c>
      <c r="D45" s="375" t="b">
        <f>IF(D41=1," CIENTO",IF(D41=2," DOSCIENTOS ",IF(D41=3," TRESCIENTOS",IF(D41=4," CUATROCIENTOS",IF(D41=5," QUINIENTOS")))))</f>
        <v>0</v>
      </c>
      <c r="E45" s="375" t="b">
        <f>IF(E41=1," DIEZ Y",IF(E41=2,"VENTI ",IF(E41=3," TREINTA Y",IF(E41=4," CUARENTA Y",IF(E41=5," CINCUENTA Y")))))</f>
        <v>0</v>
      </c>
      <c r="F45" s="375" t="b">
        <f>IF(F41=1," MILLONES",IF(F41=2," DOSMILLONES",IF(F41=3," TRESMILLONES",IF(F41=4," CUATROMILLONES",IF(F41=5," CINCOMILLONES")))))</f>
        <v>0</v>
      </c>
      <c r="G45" s="375" t="b">
        <f>IF(G41=1," CIENTO",IF(G41=2," DOSCIENTOS ",IF(G41=3," TRESCIENTOS",IF(G41=4," CUATROCIENTOS",IF(G41=5," QUINIENTOS")))))</f>
        <v>0</v>
      </c>
      <c r="H45" s="375" t="b">
        <f>IF(H41=1," DIEZ Y",IF(H41=2,"VENTI ",IF(H41=3," TREINTA Y",IF(H41=4," CUARENTA Y",IF(H41=5," CINCUENTA Y")))))</f>
        <v>0</v>
      </c>
      <c r="I45" s="375" t="b">
        <f>IF(I41=1," MIL",IF(I41=2," DOSMIL",IF(I41=3," TRESMIL",IF(I41=4," CUATROMIL",IF(I41=5," CINCOMIL")))))</f>
        <v>0</v>
      </c>
      <c r="J45" s="375" t="b">
        <f>IF(J41=1," CIENTO",IF(J41=2," DOSCIENTOS ",IF(J41=3," TRESCIENTOS",IF(J41=4," CUATROCIENTOS",IF(J41=5," QUINIENTOS")))))</f>
        <v>0</v>
      </c>
      <c r="K45" s="375" t="b">
        <f>IF(K41=1," DIEZ Y",IF(K41=2,"VENTI ",IF(K41=3," TREINTA Y",IF(K41=4," CUARENTA Y",IF(K41=5," CINCUENTA Y")))))</f>
        <v>0</v>
      </c>
      <c r="L45" s="375" t="b">
        <f>IF(L41=1," UN",IF(L41=2," DOS",IF(L41=3," TRES",IF(L41=4," CUATRO",IF(L41=5," CINCO")))))</f>
        <v>0</v>
      </c>
    </row>
    <row r="46" spans="3:12" x14ac:dyDescent="0.25">
      <c r="C46" s="375" t="b">
        <f>IF(C41=6," SEISMIL",IF(C41=7," SIETEMIL",IF(C41=8," OCHOMIL",IF(C41=9," NUEVEMIL"))))</f>
        <v>0</v>
      </c>
      <c r="D46" s="375" t="b">
        <f>IF(D41=6," SEISCIENTOS",IF(D41=7," SETECIENTOS",IF(D41=8," OCHOCIENTOS",IF(D41=9," NOVECIENTOS"))))</f>
        <v>0</v>
      </c>
      <c r="E46" s="375" t="b">
        <f>IF(E41=6," SESENTA Y",IF(E41=7," SETENTA Y",IF(E41=8," OCHENTA Y",IF(E41=9," NOVENTA Y"))))</f>
        <v>0</v>
      </c>
      <c r="F46" s="375" t="b">
        <f>IF(F41=6," SEISMILLONES",IF(F41=7," SIETEMILLONES",IF(F41=8," OCHOMILLONES",IF(F41=9," NUEVEMILLONES"))))</f>
        <v>0</v>
      </c>
      <c r="G46" s="375" t="b">
        <f>IF(G41=6," SEISCIENTOS",IF(G41=7," SETECIENTOS",IF(G41=8," OCHOCIENTOS",IF(G41=9," NOVECIENTOS"))))</f>
        <v>0</v>
      </c>
      <c r="H46" s="375" t="b">
        <f>IF(H41=6," SESENTA Y",IF(H41=7," SETENTA Y",IF(H41=8," OCHENTA Y",IF(H41=9," NOVENTA Y"))))</f>
        <v>0</v>
      </c>
      <c r="I46" s="375" t="b">
        <f>IF(I41=6," SEISMIL",IF(I41=7," SIETEMIL",IF(I41=8," OCHOMIL",IF(I41=9," NUEVEMIL"))))</f>
        <v>0</v>
      </c>
      <c r="J46" s="375" t="b">
        <f>IF(J41=6," SEISCIENTOS",IF(J41=7," SETECIENTOS",IF(J41=8," OCHOCIENTOS",IF(J41=9," NOVECIENTOS"))))</f>
        <v>0</v>
      </c>
      <c r="K46" s="375" t="b">
        <f>IF(K41=6," SESENTA Y",IF(K41=7," SETENTA Y",IF(K41=8," OCHENTA Y",IF(K41=9," NOVENTA Y"))))</f>
        <v>0</v>
      </c>
      <c r="L46" s="375" t="b">
        <f>IF(L41=6," SEIS",IF(L41=7," SIETE",IF(L41=8," OCHO",IF(L41=9," NUEVE"))))</f>
        <v>0</v>
      </c>
    </row>
    <row r="47" spans="3:12" x14ac:dyDescent="0.25">
      <c r="C47" s="375" t="b">
        <f t="shared" ref="C47:L47" si="11">IF(C45=FALSE,C46,C45)</f>
        <v>0</v>
      </c>
      <c r="D47" s="375" t="b">
        <f t="shared" si="11"/>
        <v>0</v>
      </c>
      <c r="E47" s="375" t="b">
        <f t="shared" si="11"/>
        <v>0</v>
      </c>
      <c r="F47" s="375" t="b">
        <f t="shared" si="11"/>
        <v>0</v>
      </c>
      <c r="G47" s="375" t="b">
        <f t="shared" si="11"/>
        <v>0</v>
      </c>
      <c r="H47" s="375" t="b">
        <f t="shared" si="11"/>
        <v>0</v>
      </c>
      <c r="I47" s="375" t="b">
        <f t="shared" si="11"/>
        <v>0</v>
      </c>
      <c r="J47" s="375" t="b">
        <f t="shared" si="11"/>
        <v>0</v>
      </c>
      <c r="K47" s="375" t="b">
        <f t="shared" si="11"/>
        <v>0</v>
      </c>
      <c r="L47" s="375" t="b">
        <f t="shared" si="11"/>
        <v>0</v>
      </c>
    </row>
    <row r="48" spans="3:12" x14ac:dyDescent="0.25">
      <c r="C48" s="375" t="str">
        <f>CONCATENATE(B41,C41,D41,E41,F41,)</f>
        <v>0000</v>
      </c>
      <c r="D48" s="375" t="str">
        <f>CONCATENATE(D41,E41,F41)</f>
        <v>000</v>
      </c>
      <c r="E48" s="375" t="str">
        <f>CONCATENATE(E41,F41)</f>
        <v>00</v>
      </c>
      <c r="F48" s="375" t="str">
        <f>CONCATENATE(E41,F41)</f>
        <v>00</v>
      </c>
      <c r="G48" s="375" t="str">
        <f>CONCATENATE(G41,H41,I41)</f>
        <v>000</v>
      </c>
      <c r="H48" s="375" t="str">
        <f>CONCATENATE(H41,I41)</f>
        <v>00</v>
      </c>
      <c r="I48" s="375" t="str">
        <f>CONCATENATE(H41,I41)</f>
        <v>00</v>
      </c>
      <c r="J48" s="375" t="str">
        <f>CONCATENATE(J41,K41,L41)</f>
        <v>000</v>
      </c>
      <c r="K48" s="375" t="str">
        <f>CONCATENATE(K41,L41)</f>
        <v>00</v>
      </c>
      <c r="L48" s="375" t="str">
        <f>CONCATENATE(K41,L41)</f>
        <v>00</v>
      </c>
    </row>
    <row r="49" spans="3:12" x14ac:dyDescent="0.25">
      <c r="C49" s="375" t="str">
        <f>IF(C41=0,"",IF(C48="00000","",IF(C48="10000","",IF(C48="11000","",IF(C48="12000","",IF(C48="13000","",IF(C48="14000","",IF(C48="15000",""))))))))</f>
        <v/>
      </c>
      <c r="D49" s="375" t="str">
        <f>IF(D41=0,"",IF(D48="000","",IF(D48="100"," CIEN MILLONES" )))</f>
        <v/>
      </c>
      <c r="E49" s="375" t="str">
        <f>IF(E41=0,"",IF(E48="00","",IF(E48="10"," DIEZ MILLONES",IF(E48="11"," ONCE MILLONES",IF(E48="12"," DOCE MILLONES",IF(E48="13"," TRECE MILLONES",IF(E48="14"," CATORCE MILLONES",IF(E48="15"," QUINCE MILLONES"))))))))</f>
        <v/>
      </c>
      <c r="F49" s="375" t="str">
        <f>IF(F41=0,"",IF(F48="00","",IF(F48="10","",IF(F48="11","",IF(F48="12","",IF(F48="13","",IF(F48="14","",IF(F48="15",""))))))))</f>
        <v/>
      </c>
      <c r="G49" s="375" t="str">
        <f>IF(G41=0,"",IF(G48="000","",IF(G48="100"," CIEN MIL" )))</f>
        <v/>
      </c>
      <c r="H49" s="375" t="str">
        <f>IF(H41=0,"",IF(H48="00","",IF(H48="10"," DIEZ MIL",IF(H48="11"," ONCE MIL",IF(H48="12"," DOCE MIL",IF(H48="13"," TRECE MIL",IF(H48="14"," CATORCE MIL",IF(H48="15"," QUINCE MIL"))))))))</f>
        <v/>
      </c>
      <c r="I49" s="375" t="str">
        <f>IF(I41=0,"",IF(I48="00","",IF(I48="10","",IF(I48="11","",IF(I48="12","",IF(I48="13","",IF(I48="14","",IF(I48="15",""))))))))</f>
        <v/>
      </c>
      <c r="J49" s="375" t="str">
        <f>IF(J41=0,"",IF(J48="000","",IF(J48="100"," CIEN" )))</f>
        <v/>
      </c>
      <c r="K49" s="375" t="str">
        <f>IF(K41=0,"",IF(K48="00","",IF(K48="10"," DIEZ",IF(K48="11"," ONCE",IF(K48="12"," DOCE",IF(K48="13"," TRECE",IF(K48="14"," CATORCE",IF(K48="15"," QUINCE"))))))))</f>
        <v/>
      </c>
      <c r="L49" s="375" t="str">
        <f>IF(L41=0,"",IF(L48="00","",IF(L48="10","",IF(L48="11","",IF(L48="12","",IF(L48="13","",IF(L48="14","",IF(L48="15",""))))))))</f>
        <v/>
      </c>
    </row>
    <row r="50" spans="3:12" x14ac:dyDescent="0.25">
      <c r="C50" s="375" t="str">
        <f>IF(C49=FALSE,C47,C49)</f>
        <v/>
      </c>
      <c r="D50" s="375" t="b">
        <f>IF(D48="200"," DOSCIENTOS MILLONES",IF(D48="300"," TRESCIENTOS MILLONES",IF(D48="400"," CUATROCIENTOS MILLONES",IF(D48="500"," QUINIENTOS MILLONES",IF(D48="600"," SEISCIENTOS MILLONES",IF(D48="700"," SETECIENTOS MILLONES",IF(D48="800"," OCHOCIENTOS MILLONES",IF(D48="900"," NOVECIENTOS MILLONES"))))))))</f>
        <v>0</v>
      </c>
      <c r="E50" s="375" t="b">
        <f>IF(E48="20"," VEINTE",IF(E48="30"," TREINTA",IF(E48="40"," CUARENTA",IF(E48="50"," CINCUENTA",IF(E48="60"," SESENTA",IF(E48="80"," OCHENTA",IF(E48="90"," NOVENTA")))))))</f>
        <v>0</v>
      </c>
      <c r="F50" s="375" t="str">
        <f>IF(F49=FALSE,F47,F49)</f>
        <v/>
      </c>
      <c r="G50" s="375" t="b">
        <f>IF(G48="200"," DOSCIENTOS MIL",IF(G48="300"," TRESCIENTOS MIL",IF(G48="400"," CUATROCIENTOS MIL",IF(G48="500"," QUINIENTOS MIL",IF(G48="600"," SEISCIENTOS MIL",IF(G48="700"," SETECIENTOS MIL",IF(G48="800"," OCHOCIENTOS MIL",IF(G48="900"," NOVECIENTOS MIL"))))))))</f>
        <v>0</v>
      </c>
      <c r="H50" s="375" t="b">
        <f>IF(H48="20"," VEINTE MIL",IF(H48="30"," TREINTA MIL",IF(H48="40"," CUARENTA MIL",IF(H48="50"," CINCUENTA MIL",IF(H48="60"," SESENTA MIL",IF(H48="80"," OCHENTA MIL",IF(H48="90"," NOVENTA MIL")))))))</f>
        <v>0</v>
      </c>
      <c r="I50" s="375" t="str">
        <f>IF(I49=FALSE,I47,I49)</f>
        <v/>
      </c>
      <c r="J50" s="375" t="str">
        <f>IF(J49=FALSE,J47,J49)</f>
        <v/>
      </c>
      <c r="K50" s="375" t="b">
        <f>IF(K48="20"," VEINTE",IF(K48="30"," TREINTA",IF(K48="40"," CUARENTA",IF(K48="50"," CINCUENTA",IF(K48="60"," SESENTA",IF(K48="80"," OCHENTA",IF(K48="90"," NOVENTA")))))))</f>
        <v>0</v>
      </c>
      <c r="L50" s="375" t="str">
        <f>IF(L49=FALSE,L47,L49)</f>
        <v/>
      </c>
    </row>
    <row r="51" spans="3:12" x14ac:dyDescent="0.25">
      <c r="D51" s="375" t="str">
        <f>IF(D49=FALSE,D47,D49)</f>
        <v/>
      </c>
      <c r="E51" s="375" t="str">
        <f>IF(E49=FALSE,E47,E49)</f>
        <v/>
      </c>
      <c r="F51" s="375" t="str">
        <f>CONCATENATE(C41,D41,E41,F41)</f>
        <v>0000</v>
      </c>
      <c r="G51" s="375" t="str">
        <f>IF(G49=FALSE,G47,G49)</f>
        <v/>
      </c>
      <c r="H51" s="375" t="str">
        <f>IF(H49=FALSE,H47,H49)</f>
        <v/>
      </c>
      <c r="K51" s="375" t="str">
        <f>IF(K49=FALSE,K47,K49)</f>
        <v/>
      </c>
    </row>
    <row r="52" spans="3:12" x14ac:dyDescent="0.25">
      <c r="D52" s="375" t="str">
        <f>IF(D50=FALSE,D51,D50)</f>
        <v/>
      </c>
      <c r="E52" s="375" t="str">
        <f>IF(E50=FALSE,E51,E50)</f>
        <v/>
      </c>
      <c r="F52" s="375" t="str">
        <f>IF(F51="0001","UN MILLÓN",F50)</f>
        <v/>
      </c>
      <c r="G52" s="375" t="str">
        <f>IF(G50=FALSE,G51,G50)</f>
        <v/>
      </c>
      <c r="H52" s="375" t="str">
        <f>IF(H50=FALSE,H51,H50)</f>
        <v/>
      </c>
      <c r="K52" s="375" t="str">
        <f>IF(K50=FALSE,K51,K50)</f>
        <v/>
      </c>
    </row>
    <row r="54" spans="3:12" x14ac:dyDescent="0.25">
      <c r="C54" s="375" t="str">
        <f>C50</f>
        <v/>
      </c>
      <c r="D54" s="375" t="str">
        <f>D52</f>
        <v/>
      </c>
      <c r="E54" s="375" t="str">
        <f>E52</f>
        <v/>
      </c>
      <c r="F54" s="375" t="str">
        <f>F52</f>
        <v/>
      </c>
      <c r="G54" s="375" t="str">
        <f>G52</f>
        <v/>
      </c>
      <c r="H54" s="375" t="str">
        <f>H52</f>
        <v/>
      </c>
      <c r="I54" s="375" t="str">
        <f>I50</f>
        <v/>
      </c>
      <c r="J54" s="375" t="str">
        <f>J50</f>
        <v/>
      </c>
      <c r="K54" s="375" t="str">
        <f>K52</f>
        <v/>
      </c>
      <c r="L54" s="375" t="str">
        <f>L50</f>
        <v/>
      </c>
    </row>
    <row r="61" spans="3:12" x14ac:dyDescent="0.25">
      <c r="C61" s="375" t="str">
        <f>CONCATENATE(C54,D54,E54,F54,G54,H54,I54,J54,K54,L54)</f>
        <v/>
      </c>
    </row>
  </sheetData>
  <mergeCells count="1">
    <mergeCell ref="R4:S22"/>
  </mergeCells>
  <hyperlinks>
    <hyperlink ref="B2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49"/>
  <sheetViews>
    <sheetView workbookViewId="0"/>
  </sheetViews>
  <sheetFormatPr baseColWidth="10" defaultColWidth="11.42578125" defaultRowHeight="12.75" x14ac:dyDescent="0.2"/>
  <cols>
    <col min="1" max="1" width="148.5703125" style="96" customWidth="1"/>
    <col min="2" max="16384" width="11.42578125" style="96"/>
  </cols>
  <sheetData>
    <row r="1" spans="1:7" ht="30" customHeight="1" x14ac:dyDescent="0.2">
      <c r="A1" s="95" t="s">
        <v>898</v>
      </c>
    </row>
    <row r="2" spans="1:7" ht="165" x14ac:dyDescent="0.2">
      <c r="A2" s="97" t="s">
        <v>1043</v>
      </c>
    </row>
    <row r="3" spans="1:7" ht="30" customHeight="1" x14ac:dyDescent="0.2">
      <c r="A3" s="95" t="s">
        <v>899</v>
      </c>
    </row>
    <row r="4" spans="1:7" ht="30" customHeight="1" x14ac:dyDescent="0.2">
      <c r="A4" s="95" t="s">
        <v>919</v>
      </c>
    </row>
    <row r="5" spans="1:7" ht="150" x14ac:dyDescent="0.2">
      <c r="A5" s="117" t="s">
        <v>920</v>
      </c>
    </row>
    <row r="6" spans="1:7" ht="105.75" x14ac:dyDescent="0.2">
      <c r="A6" s="117" t="s">
        <v>1046</v>
      </c>
      <c r="B6" s="98"/>
      <c r="C6" s="98"/>
      <c r="D6" s="98"/>
      <c r="E6" s="98"/>
      <c r="F6" s="98"/>
      <c r="G6" s="98"/>
    </row>
    <row r="7" spans="1:7" ht="60" x14ac:dyDescent="0.2">
      <c r="A7" s="117" t="s">
        <v>1047</v>
      </c>
      <c r="B7" s="98"/>
      <c r="C7" s="98"/>
      <c r="D7" s="98"/>
      <c r="E7" s="98"/>
      <c r="F7" s="98"/>
      <c r="G7" s="98"/>
    </row>
    <row r="8" spans="1:7" ht="210" x14ac:dyDescent="0.2">
      <c r="A8" s="117" t="s">
        <v>1048</v>
      </c>
      <c r="B8" s="98"/>
      <c r="C8" s="98"/>
      <c r="D8" s="98"/>
      <c r="E8" s="98"/>
      <c r="F8" s="98"/>
      <c r="G8" s="98"/>
    </row>
    <row r="9" spans="1:7" ht="15" x14ac:dyDescent="0.2">
      <c r="A9" s="97" t="s">
        <v>921</v>
      </c>
      <c r="B9" s="98"/>
      <c r="C9" s="98"/>
      <c r="D9" s="98"/>
      <c r="E9" s="98"/>
      <c r="F9" s="98"/>
      <c r="G9" s="98"/>
    </row>
    <row r="10" spans="1:7" ht="45" customHeight="1" x14ac:dyDescent="0.2">
      <c r="A10" s="97" t="s">
        <v>922</v>
      </c>
      <c r="B10" s="98"/>
      <c r="C10" s="98"/>
      <c r="D10" s="98"/>
      <c r="E10" s="98"/>
      <c r="F10" s="98"/>
      <c r="G10" s="98"/>
    </row>
    <row r="11" spans="1:7" ht="30" x14ac:dyDescent="0.2">
      <c r="A11" s="97" t="s">
        <v>924</v>
      </c>
      <c r="B11" s="98" t="s">
        <v>3</v>
      </c>
      <c r="C11" s="98"/>
      <c r="D11" s="98"/>
      <c r="E11" s="98"/>
      <c r="F11" s="98"/>
      <c r="G11" s="98"/>
    </row>
    <row r="12" spans="1:7" ht="15" x14ac:dyDescent="0.2">
      <c r="A12" s="97" t="s">
        <v>1045</v>
      </c>
      <c r="B12" s="98"/>
      <c r="C12" s="98"/>
      <c r="D12" s="98"/>
      <c r="E12" s="98"/>
      <c r="F12" s="98"/>
      <c r="G12" s="98"/>
    </row>
    <row r="13" spans="1:7" ht="47.25" x14ac:dyDescent="0.2">
      <c r="A13" s="189" t="s">
        <v>1053</v>
      </c>
      <c r="B13" s="98"/>
      <c r="C13" s="98"/>
      <c r="D13" s="98"/>
      <c r="E13" s="98"/>
      <c r="F13" s="98"/>
      <c r="G13" s="98"/>
    </row>
    <row r="14" spans="1:7" ht="30" customHeight="1" x14ac:dyDescent="0.2">
      <c r="A14" s="95" t="s">
        <v>930</v>
      </c>
    </row>
    <row r="15" spans="1:7" ht="150" x14ac:dyDescent="0.2">
      <c r="A15" s="97" t="s">
        <v>1049</v>
      </c>
    </row>
    <row r="16" spans="1:7" ht="45" customHeight="1" x14ac:dyDescent="0.2">
      <c r="A16" s="97" t="s">
        <v>1050</v>
      </c>
      <c r="B16" s="98"/>
      <c r="C16" s="98"/>
      <c r="D16" s="98"/>
      <c r="E16" s="98"/>
      <c r="F16" s="98"/>
      <c r="G16" s="98"/>
    </row>
    <row r="17" spans="1:7" ht="30" customHeight="1" x14ac:dyDescent="0.2">
      <c r="A17" s="95" t="s">
        <v>900</v>
      </c>
    </row>
    <row r="18" spans="1:7" ht="45" customHeight="1" x14ac:dyDescent="0.2">
      <c r="A18" s="97" t="s">
        <v>1051</v>
      </c>
      <c r="B18" s="98"/>
      <c r="C18" s="98"/>
      <c r="D18" s="98"/>
      <c r="E18" s="98"/>
      <c r="F18" s="98"/>
      <c r="G18" s="98"/>
    </row>
    <row r="19" spans="1:7" ht="45" customHeight="1" x14ac:dyDescent="0.2">
      <c r="A19" s="97" t="s">
        <v>925</v>
      </c>
      <c r="B19" s="98"/>
      <c r="C19" s="98"/>
      <c r="D19" s="98"/>
      <c r="E19" s="98"/>
      <c r="F19" s="98"/>
      <c r="G19" s="98"/>
    </row>
    <row r="20" spans="1:7" ht="45" customHeight="1" x14ac:dyDescent="0.2">
      <c r="A20" s="97" t="s">
        <v>1052</v>
      </c>
      <c r="B20" s="98"/>
      <c r="C20" s="98"/>
      <c r="D20" s="98"/>
      <c r="E20" s="98"/>
      <c r="F20" s="98"/>
      <c r="G20" s="98"/>
    </row>
    <row r="21" spans="1:7" ht="30" x14ac:dyDescent="0.2">
      <c r="A21" s="97" t="s">
        <v>923</v>
      </c>
      <c r="B21" s="98"/>
      <c r="C21" s="98"/>
      <c r="D21" s="98"/>
      <c r="E21" s="98"/>
      <c r="F21" s="98"/>
      <c r="G21" s="98"/>
    </row>
    <row r="22" spans="1:7" ht="15" x14ac:dyDescent="0.2">
      <c r="A22" s="97"/>
      <c r="B22" s="98"/>
      <c r="C22" s="98"/>
      <c r="D22" s="98"/>
      <c r="E22" s="98"/>
      <c r="F22" s="98"/>
      <c r="G22" s="98"/>
    </row>
    <row r="23" spans="1:7" ht="30" customHeight="1" x14ac:dyDescent="0.2">
      <c r="A23" s="95" t="s">
        <v>901</v>
      </c>
    </row>
    <row r="24" spans="1:7" ht="45" x14ac:dyDescent="0.2">
      <c r="A24" s="97" t="s">
        <v>1054</v>
      </c>
      <c r="B24" s="98"/>
      <c r="C24" s="98"/>
      <c r="D24" s="98"/>
      <c r="E24" s="98"/>
      <c r="F24" s="98"/>
      <c r="G24" s="98"/>
    </row>
    <row r="25" spans="1:7" ht="15" x14ac:dyDescent="0.2">
      <c r="A25" s="97" t="s">
        <v>926</v>
      </c>
      <c r="B25" s="98"/>
      <c r="C25" s="98"/>
      <c r="D25" s="98"/>
      <c r="E25" s="98"/>
      <c r="F25" s="98"/>
      <c r="G25" s="98"/>
    </row>
    <row r="26" spans="1:7" ht="30" x14ac:dyDescent="0.2">
      <c r="A26" s="97" t="s">
        <v>1055</v>
      </c>
      <c r="B26" s="98"/>
      <c r="C26" s="98"/>
      <c r="D26" s="98"/>
      <c r="E26" s="98"/>
      <c r="F26" s="98"/>
      <c r="G26" s="98"/>
    </row>
    <row r="27" spans="1:7" ht="30" x14ac:dyDescent="0.2">
      <c r="A27" s="97" t="s">
        <v>1056</v>
      </c>
      <c r="B27" s="98"/>
      <c r="C27" s="98"/>
      <c r="D27" s="98"/>
      <c r="E27" s="98"/>
      <c r="F27" s="98"/>
      <c r="G27" s="98"/>
    </row>
    <row r="28" spans="1:7" ht="30" x14ac:dyDescent="0.2">
      <c r="A28" s="97" t="s">
        <v>1057</v>
      </c>
    </row>
    <row r="29" spans="1:7" ht="45" x14ac:dyDescent="0.2">
      <c r="A29" s="97" t="s">
        <v>932</v>
      </c>
    </row>
    <row r="30" spans="1:7" ht="30.75" x14ac:dyDescent="0.2">
      <c r="A30" s="97" t="s">
        <v>1058</v>
      </c>
    </row>
    <row r="31" spans="1:7" ht="135.75" x14ac:dyDescent="0.2">
      <c r="A31" s="97" t="s">
        <v>1059</v>
      </c>
    </row>
    <row r="32" spans="1:7" ht="30" customHeight="1" x14ac:dyDescent="0.2">
      <c r="A32" s="95" t="s">
        <v>902</v>
      </c>
    </row>
    <row r="33" spans="1:7" ht="45" x14ac:dyDescent="0.2">
      <c r="A33" s="97" t="s">
        <v>1060</v>
      </c>
    </row>
    <row r="34" spans="1:7" ht="150" x14ac:dyDescent="0.2">
      <c r="A34" s="97" t="s">
        <v>1061</v>
      </c>
    </row>
    <row r="35" spans="1:7" ht="120" x14ac:dyDescent="0.2">
      <c r="A35" s="97" t="s">
        <v>933</v>
      </c>
    </row>
    <row r="36" spans="1:7" ht="44.25" customHeight="1" x14ac:dyDescent="0.2">
      <c r="A36" s="97" t="s">
        <v>903</v>
      </c>
    </row>
    <row r="37" spans="1:7" ht="15" x14ac:dyDescent="0.2">
      <c r="A37" s="97" t="s">
        <v>936</v>
      </c>
    </row>
    <row r="38" spans="1:7" ht="30" customHeight="1" x14ac:dyDescent="0.2">
      <c r="A38" s="95" t="s">
        <v>904</v>
      </c>
    </row>
    <row r="39" spans="1:7" ht="45" x14ac:dyDescent="0.2">
      <c r="A39" s="97" t="s">
        <v>927</v>
      </c>
      <c r="B39" s="98"/>
      <c r="C39" s="98"/>
      <c r="D39" s="98"/>
      <c r="E39" s="98"/>
      <c r="F39" s="98"/>
      <c r="G39" s="98"/>
    </row>
    <row r="40" spans="1:7" ht="30" x14ac:dyDescent="0.2">
      <c r="A40" s="97" t="s">
        <v>934</v>
      </c>
    </row>
    <row r="41" spans="1:7" ht="30" x14ac:dyDescent="0.2">
      <c r="A41" s="97" t="s">
        <v>935</v>
      </c>
    </row>
    <row r="42" spans="1:7" ht="15.75" x14ac:dyDescent="0.2">
      <c r="A42" s="95" t="s">
        <v>905</v>
      </c>
    </row>
    <row r="43" spans="1:7" ht="45" x14ac:dyDescent="0.2">
      <c r="A43" s="97" t="s">
        <v>906</v>
      </c>
    </row>
    <row r="45" spans="1:7" ht="30" customHeight="1" x14ac:dyDescent="0.2">
      <c r="A45" s="95" t="s">
        <v>928</v>
      </c>
    </row>
    <row r="46" spans="1:7" ht="45" x14ac:dyDescent="0.2">
      <c r="A46" s="97" t="s">
        <v>929</v>
      </c>
    </row>
    <row r="47" spans="1:7" ht="30" x14ac:dyDescent="0.2">
      <c r="A47" s="97" t="s">
        <v>931</v>
      </c>
    </row>
    <row r="48" spans="1:7" ht="25.5" x14ac:dyDescent="0.2">
      <c r="A48" s="190" t="s">
        <v>1062</v>
      </c>
    </row>
    <row r="49" spans="1:1" ht="15" x14ac:dyDescent="0.2">
      <c r="A49" s="9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J2021"/>
  <sheetViews>
    <sheetView showGridLines="0" showZeros="0" tabSelected="1" topLeftCell="A13" zoomScale="90" zoomScaleNormal="90" zoomScaleSheetLayoutView="90" workbookViewId="0">
      <selection activeCell="C4" sqref="C4"/>
    </sheetView>
  </sheetViews>
  <sheetFormatPr baseColWidth="10" defaultColWidth="11.42578125" defaultRowHeight="20.100000000000001" customHeight="1" x14ac:dyDescent="0.2"/>
  <cols>
    <col min="1" max="1" width="11.42578125" style="72"/>
    <col min="2" max="2" width="20.28515625" style="72" customWidth="1"/>
    <col min="3" max="3" width="85.5703125" style="72" customWidth="1"/>
    <col min="4" max="4" width="9.7109375" style="108" customWidth="1"/>
    <col min="5" max="5" width="14.7109375" style="72" customWidth="1"/>
    <col min="6" max="6" width="5.28515625" style="72" customWidth="1"/>
    <col min="7" max="7" width="91.7109375" style="72" bestFit="1" customWidth="1"/>
    <col min="8" max="9" width="14.7109375" style="72" customWidth="1"/>
    <col min="10" max="10" width="26.140625" style="72" customWidth="1"/>
    <col min="11" max="16384" width="11.42578125" style="72"/>
  </cols>
  <sheetData>
    <row r="1" spans="1:10" ht="20.100000000000001" customHeight="1" x14ac:dyDescent="0.2">
      <c r="A1" s="410" t="s">
        <v>894</v>
      </c>
      <c r="B1" s="410"/>
      <c r="C1" s="410"/>
      <c r="D1" s="410"/>
      <c r="E1" s="410"/>
      <c r="F1" s="77"/>
      <c r="J1" s="77"/>
    </row>
    <row r="2" spans="1:10" ht="20.100000000000001" customHeight="1" x14ac:dyDescent="0.2">
      <c r="A2" s="71" t="s">
        <v>10</v>
      </c>
      <c r="C2" s="71" t="s">
        <v>2386</v>
      </c>
      <c r="D2" s="109"/>
      <c r="E2" s="71"/>
      <c r="F2" s="71"/>
      <c r="J2" s="71"/>
    </row>
    <row r="3" spans="1:10" s="82" customFormat="1" ht="20.100000000000001" customHeight="1" x14ac:dyDescent="0.2">
      <c r="A3" s="81" t="s">
        <v>11</v>
      </c>
      <c r="C3" s="83" t="s">
        <v>2427</v>
      </c>
      <c r="D3" s="110"/>
      <c r="E3" s="84"/>
      <c r="F3" s="84"/>
      <c r="J3" s="84"/>
    </row>
    <row r="4" spans="1:10" s="82" customFormat="1" ht="20.100000000000001" customHeight="1" x14ac:dyDescent="0.2">
      <c r="A4" s="81" t="s">
        <v>14</v>
      </c>
      <c r="C4" s="85" t="s">
        <v>2423</v>
      </c>
      <c r="D4" s="110"/>
      <c r="E4" s="84"/>
      <c r="F4" s="84"/>
      <c r="J4" s="84"/>
    </row>
    <row r="5" spans="1:10" s="82" customFormat="1" ht="20.100000000000001" customHeight="1" x14ac:dyDescent="0.2">
      <c r="A5" s="81" t="s">
        <v>2426</v>
      </c>
      <c r="C5" s="86"/>
      <c r="D5" s="111"/>
    </row>
    <row r="6" spans="1:10" s="82" customFormat="1" ht="20.100000000000001" customHeight="1" x14ac:dyDescent="0.2">
      <c r="A6" s="81" t="s">
        <v>34</v>
      </c>
      <c r="C6" s="86"/>
      <c r="D6" s="111"/>
    </row>
    <row r="7" spans="1:10" s="82" customFormat="1" ht="20.100000000000001" customHeight="1" x14ac:dyDescent="0.2">
      <c r="A7" s="81" t="s">
        <v>16</v>
      </c>
      <c r="C7" s="87">
        <v>9900000</v>
      </c>
      <c r="D7" s="111"/>
    </row>
    <row r="8" spans="1:10" s="82" customFormat="1" ht="20.100000000000001" customHeight="1" x14ac:dyDescent="0.2">
      <c r="A8" s="81" t="s">
        <v>871</v>
      </c>
      <c r="C8" s="88">
        <v>0</v>
      </c>
      <c r="D8" s="111"/>
    </row>
    <row r="9" spans="1:10" s="82" customFormat="1" ht="20.100000000000001" customHeight="1" x14ac:dyDescent="0.2">
      <c r="A9" s="81" t="s">
        <v>870</v>
      </c>
      <c r="C9" s="89"/>
      <c r="D9" s="111"/>
    </row>
    <row r="10" spans="1:10" s="82" customFormat="1" ht="20.100000000000001" customHeight="1" x14ac:dyDescent="0.2">
      <c r="A10" s="81" t="s">
        <v>15</v>
      </c>
      <c r="C10" s="90">
        <v>45</v>
      </c>
      <c r="D10" s="111"/>
    </row>
    <row r="11" spans="1:10" s="82" customFormat="1" ht="20.100000000000001" customHeight="1" x14ac:dyDescent="0.2">
      <c r="B11" s="81"/>
      <c r="C11" s="91"/>
      <c r="D11" s="111"/>
    </row>
    <row r="12" spans="1:10" ht="20.100000000000001" customHeight="1" x14ac:dyDescent="0.2">
      <c r="A12" s="410" t="s">
        <v>895</v>
      </c>
      <c r="B12" s="410"/>
      <c r="C12" s="410"/>
      <c r="D12" s="410"/>
      <c r="E12" s="410"/>
      <c r="F12" s="77"/>
      <c r="J12" s="77"/>
    </row>
    <row r="13" spans="1:10" s="82" customFormat="1" ht="20.100000000000001" customHeight="1" x14ac:dyDescent="0.2">
      <c r="A13" s="81" t="s">
        <v>12</v>
      </c>
      <c r="C13" s="177"/>
      <c r="D13" s="111"/>
    </row>
    <row r="14" spans="1:10" s="82" customFormat="1" ht="20.100000000000001" customHeight="1" x14ac:dyDescent="0.2">
      <c r="A14" s="81" t="s">
        <v>1037</v>
      </c>
      <c r="C14" s="178"/>
      <c r="D14" s="111"/>
    </row>
    <row r="15" spans="1:10" ht="20.100000000000001" customHeight="1" x14ac:dyDescent="0.2">
      <c r="A15" s="81" t="s">
        <v>889</v>
      </c>
      <c r="C15" s="188"/>
      <c r="D15" s="112"/>
      <c r="E15" s="105"/>
      <c r="F15" s="105"/>
      <c r="J15" s="105"/>
    </row>
    <row r="16" spans="1:10" ht="20.100000000000001" customHeight="1" x14ac:dyDescent="0.2">
      <c r="A16" s="81" t="s">
        <v>888</v>
      </c>
      <c r="C16" s="178"/>
      <c r="D16" s="112"/>
    </row>
    <row r="17" spans="1:10" ht="20.100000000000001" customHeight="1" x14ac:dyDescent="0.2">
      <c r="A17" s="81" t="s">
        <v>914</v>
      </c>
      <c r="C17" s="178"/>
      <c r="D17" s="112"/>
    </row>
    <row r="18" spans="1:10" ht="20.100000000000001" customHeight="1" x14ac:dyDescent="0.2">
      <c r="A18" s="81" t="s">
        <v>887</v>
      </c>
      <c r="C18" s="178"/>
      <c r="D18" s="112"/>
    </row>
    <row r="19" spans="1:10" ht="20.100000000000001" customHeight="1" x14ac:dyDescent="0.2">
      <c r="A19" s="81" t="s">
        <v>891</v>
      </c>
      <c r="C19" s="74">
        <f>(1+1*Costo_Financiero)+(1+1*Costo_Financiero)*(Gasto_Generales_Porcentaje+Beneficio)+((1+1*Costo_Financiero)+(1+1*Costo_Financiero)*(Gasto_Generales_Porcentaje+Beneficio))*(Ingresos_Brutos+IVA)</f>
        <v>1</v>
      </c>
      <c r="E19" s="390" t="s">
        <v>1579</v>
      </c>
      <c r="G19" s="74"/>
    </row>
    <row r="20" spans="1:10" ht="20.100000000000001" customHeight="1" x14ac:dyDescent="0.2">
      <c r="C20" s="74"/>
    </row>
    <row r="21" spans="1:10" ht="20.100000000000001" customHeight="1" x14ac:dyDescent="0.2">
      <c r="B21" s="414" t="s">
        <v>913</v>
      </c>
      <c r="C21" s="415"/>
      <c r="D21" s="415"/>
      <c r="E21" s="416"/>
      <c r="F21" s="77"/>
      <c r="J21" s="77"/>
    </row>
    <row r="23" spans="1:10" ht="20.100000000000001" customHeight="1" x14ac:dyDescent="0.2">
      <c r="B23" s="417" t="s">
        <v>872</v>
      </c>
      <c r="C23" s="411" t="s">
        <v>0</v>
      </c>
      <c r="D23" s="418" t="s">
        <v>1</v>
      </c>
      <c r="E23" s="417" t="s">
        <v>2</v>
      </c>
      <c r="F23" s="115"/>
      <c r="G23" s="411" t="s">
        <v>916</v>
      </c>
      <c r="H23" s="411"/>
      <c r="I23" s="184"/>
      <c r="J23" s="412" t="s">
        <v>915</v>
      </c>
    </row>
    <row r="24" spans="1:10" ht="20.100000000000001" customHeight="1" x14ac:dyDescent="0.2">
      <c r="B24" s="417"/>
      <c r="C24" s="411"/>
      <c r="D24" s="418"/>
      <c r="E24" s="417"/>
      <c r="F24" s="115"/>
      <c r="G24" s="107" t="s">
        <v>917</v>
      </c>
      <c r="H24" s="107"/>
      <c r="I24" s="185"/>
      <c r="J24" s="413"/>
    </row>
    <row r="25" spans="1:10" ht="20.100000000000001" customHeight="1" x14ac:dyDescent="0.2">
      <c r="B25" s="69"/>
      <c r="C25" s="106"/>
      <c r="D25" s="113"/>
      <c r="E25" s="69"/>
      <c r="F25" s="115"/>
      <c r="G25" s="186"/>
      <c r="H25" s="186"/>
      <c r="J25" s="92"/>
    </row>
    <row r="26" spans="1:10" ht="20.100000000000001" customHeight="1" x14ac:dyDescent="0.25">
      <c r="A26" s="72">
        <f t="shared" ref="A26:A90" si="0">IF(D26=0,A25,A25+1)</f>
        <v>1</v>
      </c>
      <c r="B26" s="404" t="s">
        <v>2387</v>
      </c>
      <c r="C26" s="405" t="str">
        <f>IFERROR(VLOOKUP(J26,Tabla_Items,2,FALSE),G26)</f>
        <v>Esc La Capilla (JINZ 2) / Centro Educativo de Nivel Secundario (C.E.N.S.) Calingasta /  Unidad Educativa Nº 22/ Unidad Educativa Adultos (UEPA) MOVIL Nº 13</v>
      </c>
      <c r="D26" s="114" t="str">
        <f t="shared" ref="D26:D51" si="1">IFERROR(VLOOKUP(J26,Tabla_Items,3,FALSE),H26)</f>
        <v>GL</v>
      </c>
      <c r="E26" s="93"/>
      <c r="F26" s="174"/>
      <c r="G26" s="399" t="s">
        <v>2404</v>
      </c>
      <c r="H26" s="396" t="s">
        <v>1399</v>
      </c>
      <c r="I26" s="108"/>
      <c r="J26" s="175"/>
    </row>
    <row r="27" spans="1:10" ht="20.100000000000001" customHeight="1" x14ac:dyDescent="0.2">
      <c r="A27" s="72">
        <f t="shared" si="0"/>
        <v>2</v>
      </c>
      <c r="B27" s="404" t="s">
        <v>2388</v>
      </c>
      <c r="C27" s="405" t="str">
        <f t="shared" ref="C27:C51" si="2">IFERROR(VLOOKUP(J27,Tabla_Items,2,FALSE),G27)</f>
        <v xml:space="preserve">Colegio Secundario de Barreal </v>
      </c>
      <c r="D27" s="114" t="str">
        <f t="shared" si="1"/>
        <v>GL</v>
      </c>
      <c r="E27" s="94"/>
      <c r="F27" s="176"/>
      <c r="G27" s="186" t="s">
        <v>2405</v>
      </c>
      <c r="H27" s="397" t="s">
        <v>1399</v>
      </c>
      <c r="I27" s="108"/>
      <c r="J27" s="175"/>
    </row>
    <row r="28" spans="1:10" ht="20.100000000000001" customHeight="1" x14ac:dyDescent="0.2">
      <c r="A28" s="72">
        <f t="shared" si="0"/>
        <v>3</v>
      </c>
      <c r="B28" s="404" t="s">
        <v>2389</v>
      </c>
      <c r="C28" s="405" t="str">
        <f t="shared" si="2"/>
        <v>Colegio Secundario de Tamberías / Esc Remedios Escalada de San Martín (JINZ 24)</v>
      </c>
      <c r="D28" s="114" t="str">
        <f t="shared" si="1"/>
        <v>GL</v>
      </c>
      <c r="E28" s="94"/>
      <c r="F28" s="176"/>
      <c r="G28" s="186" t="s">
        <v>2406</v>
      </c>
      <c r="H28" s="397" t="s">
        <v>1399</v>
      </c>
      <c r="I28" s="108"/>
      <c r="J28" s="175"/>
    </row>
    <row r="29" spans="1:10" ht="20.100000000000001" customHeight="1" x14ac:dyDescent="0.2">
      <c r="A29" s="72">
        <f t="shared" si="0"/>
        <v>4</v>
      </c>
      <c r="B29" s="404" t="s">
        <v>2390</v>
      </c>
      <c r="C29" s="405" t="str">
        <f t="shared" si="2"/>
        <v>Escuela 12 de octubre</v>
      </c>
      <c r="D29" s="114" t="str">
        <f t="shared" si="1"/>
        <v>GL</v>
      </c>
      <c r="E29" s="94"/>
      <c r="F29" s="176"/>
      <c r="G29" s="406" t="s">
        <v>2407</v>
      </c>
      <c r="H29" s="398" t="s">
        <v>1399</v>
      </c>
      <c r="I29" s="108"/>
      <c r="J29" s="175"/>
    </row>
    <row r="30" spans="1:10" ht="20.100000000000001" customHeight="1" x14ac:dyDescent="0.2">
      <c r="A30" s="72">
        <f t="shared" si="0"/>
        <v>5</v>
      </c>
      <c r="B30" s="404" t="s">
        <v>2391</v>
      </c>
      <c r="C30" s="405" t="str">
        <f t="shared" si="2"/>
        <v>Escuela Albergue Teniente Coronel Álvarez Condarco</v>
      </c>
      <c r="D30" s="114" t="str">
        <f t="shared" si="1"/>
        <v>GL</v>
      </c>
      <c r="E30" s="94"/>
      <c r="F30" s="176"/>
      <c r="G30" s="406" t="s">
        <v>2408</v>
      </c>
      <c r="H30" s="398" t="s">
        <v>1399</v>
      </c>
      <c r="I30" s="108"/>
      <c r="J30" s="175"/>
    </row>
    <row r="31" spans="1:10" ht="20.100000000000001" customHeight="1" x14ac:dyDescent="0.2">
      <c r="A31" s="72">
        <f t="shared" si="0"/>
        <v>6</v>
      </c>
      <c r="B31" s="404" t="s">
        <v>2392</v>
      </c>
      <c r="C31" s="405" t="str">
        <f t="shared" si="2"/>
        <v>Escuela Batalla de Chacabuco</v>
      </c>
      <c r="D31" s="114" t="str">
        <f t="shared" si="1"/>
        <v>GL</v>
      </c>
      <c r="E31" s="94"/>
      <c r="F31" s="176"/>
      <c r="G31" s="406" t="s">
        <v>2409</v>
      </c>
      <c r="H31" s="398" t="s">
        <v>1399</v>
      </c>
      <c r="I31" s="108"/>
      <c r="J31" s="175"/>
    </row>
    <row r="32" spans="1:10" ht="20.100000000000001" customHeight="1" x14ac:dyDescent="0.2">
      <c r="A32" s="72">
        <f t="shared" si="0"/>
        <v>7</v>
      </c>
      <c r="B32" s="404" t="s">
        <v>2393</v>
      </c>
      <c r="C32" s="405" t="str">
        <f t="shared" si="2"/>
        <v>Escuela Batalla de Maipú / Escuela Técnica de Capacitación laboral Remedios de San Martin</v>
      </c>
      <c r="D32" s="114" t="str">
        <f t="shared" si="1"/>
        <v>GL</v>
      </c>
      <c r="E32" s="94"/>
      <c r="F32" s="176"/>
      <c r="G32" s="406" t="s">
        <v>2410</v>
      </c>
      <c r="H32" s="398" t="s">
        <v>1399</v>
      </c>
      <c r="I32" s="108"/>
      <c r="J32" s="175"/>
    </row>
    <row r="33" spans="1:10" ht="20.100000000000001" customHeight="1" x14ac:dyDescent="0.2">
      <c r="A33" s="72">
        <f t="shared" si="0"/>
        <v>8</v>
      </c>
      <c r="B33" s="404" t="s">
        <v>2394</v>
      </c>
      <c r="C33" s="405" t="str">
        <f t="shared" si="2"/>
        <v>Escuela Benito Juárez (JINZ 25)</v>
      </c>
      <c r="D33" s="114" t="str">
        <f t="shared" si="1"/>
        <v>GL</v>
      </c>
      <c r="E33" s="94"/>
      <c r="F33" s="176"/>
      <c r="G33" s="406" t="s">
        <v>2411</v>
      </c>
      <c r="H33" s="398" t="s">
        <v>1399</v>
      </c>
      <c r="I33" s="108"/>
      <c r="J33" s="175"/>
    </row>
    <row r="34" spans="1:10" ht="20.100000000000001" customHeight="1" x14ac:dyDescent="0.2">
      <c r="A34" s="72">
        <f t="shared" si="0"/>
        <v>9</v>
      </c>
      <c r="B34" s="404" t="s">
        <v>2395</v>
      </c>
      <c r="C34" s="405" t="str">
        <f t="shared" si="2"/>
        <v>Escuela Clotilde Guillén de Rezzano  (JINZ 25)</v>
      </c>
      <c r="D34" s="114" t="str">
        <f t="shared" si="1"/>
        <v>GL</v>
      </c>
      <c r="E34" s="94"/>
      <c r="F34" s="176"/>
      <c r="G34" s="406" t="s">
        <v>2412</v>
      </c>
      <c r="H34" s="398" t="s">
        <v>1399</v>
      </c>
      <c r="I34" s="108"/>
      <c r="J34" s="175"/>
    </row>
    <row r="35" spans="1:10" ht="20.100000000000001" customHeight="1" x14ac:dyDescent="0.2">
      <c r="A35" s="72">
        <f t="shared" si="0"/>
        <v>10</v>
      </c>
      <c r="B35" s="404" t="s">
        <v>2396</v>
      </c>
      <c r="C35" s="405" t="str">
        <f t="shared" si="2"/>
        <v>Escuela de Educación Especial (EEE) Múltiple de Calingasta</v>
      </c>
      <c r="D35" s="114" t="str">
        <f t="shared" si="1"/>
        <v>GL</v>
      </c>
      <c r="E35" s="94"/>
      <c r="F35" s="176"/>
      <c r="G35" s="406" t="s">
        <v>2413</v>
      </c>
      <c r="H35" s="398" t="s">
        <v>1399</v>
      </c>
      <c r="I35" s="108"/>
      <c r="J35" s="175"/>
    </row>
    <row r="36" spans="1:10" ht="20.100000000000001" customHeight="1" x14ac:dyDescent="0.2">
      <c r="A36" s="72">
        <f t="shared" si="0"/>
        <v>11</v>
      </c>
      <c r="B36" s="404" t="s">
        <v>2397</v>
      </c>
      <c r="C36" s="405" t="str">
        <f t="shared" si="2"/>
        <v>Escuela Francisco Javier Muñiz (JINZ 24)</v>
      </c>
      <c r="D36" s="114" t="str">
        <f t="shared" si="1"/>
        <v>GL</v>
      </c>
      <c r="E36" s="94"/>
      <c r="F36" s="176"/>
      <c r="G36" s="406" t="s">
        <v>2414</v>
      </c>
      <c r="H36" s="398" t="s">
        <v>1399</v>
      </c>
      <c r="I36" s="108"/>
      <c r="J36" s="175"/>
    </row>
    <row r="37" spans="1:10" ht="20.100000000000001" customHeight="1" x14ac:dyDescent="0.2">
      <c r="A37" s="72">
        <f t="shared" si="0"/>
        <v>12</v>
      </c>
      <c r="B37" s="404" t="s">
        <v>2398</v>
      </c>
      <c r="C37" s="405" t="str">
        <f t="shared" si="2"/>
        <v>Escuela Jorge Newbery (JINZ 2)</v>
      </c>
      <c r="D37" s="114" t="str">
        <f t="shared" si="1"/>
        <v>GL</v>
      </c>
      <c r="E37" s="94"/>
      <c r="F37" s="176"/>
      <c r="G37" s="406" t="s">
        <v>2415</v>
      </c>
      <c r="H37" s="398" t="s">
        <v>1399</v>
      </c>
      <c r="I37" s="108"/>
      <c r="J37" s="175"/>
    </row>
    <row r="38" spans="1:10" ht="20.100000000000001" customHeight="1" x14ac:dyDescent="0.2">
      <c r="A38" s="72">
        <f t="shared" si="0"/>
        <v>13</v>
      </c>
      <c r="B38" s="404" t="s">
        <v>2399</v>
      </c>
      <c r="C38" s="405" t="str">
        <f t="shared" si="2"/>
        <v>Escuela José Clemente Sarmiento</v>
      </c>
      <c r="D38" s="114" t="str">
        <f t="shared" si="1"/>
        <v>GL</v>
      </c>
      <c r="E38" s="94"/>
      <c r="F38" s="176"/>
      <c r="G38" s="406" t="s">
        <v>2416</v>
      </c>
      <c r="H38" s="398" t="s">
        <v>1399</v>
      </c>
      <c r="I38" s="108"/>
      <c r="J38" s="175"/>
    </row>
    <row r="39" spans="1:10" ht="20.100000000000001" customHeight="1" x14ac:dyDescent="0.2">
      <c r="A39" s="72">
        <f t="shared" si="0"/>
        <v>14</v>
      </c>
      <c r="B39" s="404" t="s">
        <v>2400</v>
      </c>
      <c r="C39" s="405" t="str">
        <f t="shared" si="2"/>
        <v>Escuela Juan Pedro Esnaola ( JINZ 2)</v>
      </c>
      <c r="D39" s="114" t="str">
        <f t="shared" si="1"/>
        <v>GL</v>
      </c>
      <c r="E39" s="94"/>
      <c r="F39" s="176"/>
      <c r="G39" s="406" t="s">
        <v>2417</v>
      </c>
      <c r="H39" s="398" t="s">
        <v>1399</v>
      </c>
      <c r="I39" s="108"/>
      <c r="J39" s="175"/>
    </row>
    <row r="40" spans="1:10" ht="20.100000000000001" customHeight="1" x14ac:dyDescent="0.2">
      <c r="A40" s="72">
        <f t="shared" si="0"/>
        <v>15</v>
      </c>
      <c r="B40" s="404" t="s">
        <v>2401</v>
      </c>
      <c r="C40" s="405" t="str">
        <f t="shared" si="2"/>
        <v>Escuela Luis Pasteur</v>
      </c>
      <c r="D40" s="114" t="str">
        <f t="shared" si="1"/>
        <v>GL</v>
      </c>
      <c r="E40" s="94"/>
      <c r="F40" s="176"/>
      <c r="G40" s="406" t="s">
        <v>2418</v>
      </c>
      <c r="H40" s="398" t="s">
        <v>1399</v>
      </c>
      <c r="I40" s="108"/>
      <c r="J40" s="175"/>
    </row>
    <row r="41" spans="1:10" ht="20.100000000000001" customHeight="1" x14ac:dyDescent="0.2">
      <c r="A41" s="72">
        <f t="shared" si="0"/>
        <v>16</v>
      </c>
      <c r="B41" s="404" t="s">
        <v>2402</v>
      </c>
      <c r="C41" s="405" t="str">
        <f t="shared" si="2"/>
        <v>Escuela Martín Gil (JINZ 24)</v>
      </c>
      <c r="D41" s="114" t="str">
        <f t="shared" si="1"/>
        <v>GL</v>
      </c>
      <c r="E41" s="94"/>
      <c r="F41" s="176"/>
      <c r="G41" s="406" t="s">
        <v>2419</v>
      </c>
      <c r="H41" s="398" t="s">
        <v>1399</v>
      </c>
      <c r="I41" s="108"/>
      <c r="J41" s="175"/>
    </row>
    <row r="42" spans="1:10" ht="20.100000000000001" customHeight="1" x14ac:dyDescent="0.2">
      <c r="A42" s="72">
        <f t="shared" si="0"/>
        <v>17</v>
      </c>
      <c r="B42" s="404" t="s">
        <v>2403</v>
      </c>
      <c r="C42" s="405" t="str">
        <f t="shared" si="2"/>
        <v>Escuela Saturnino María de Laspiur ( JINZ 25)</v>
      </c>
      <c r="D42" s="114" t="str">
        <f t="shared" si="1"/>
        <v>GL</v>
      </c>
      <c r="E42" s="94"/>
      <c r="F42" s="176"/>
      <c r="G42" s="407" t="s">
        <v>2420</v>
      </c>
      <c r="H42" s="398" t="s">
        <v>1399</v>
      </c>
      <c r="I42" s="108"/>
      <c r="J42" s="175"/>
    </row>
    <row r="43" spans="1:10" ht="20.100000000000001" customHeight="1" x14ac:dyDescent="0.2">
      <c r="A43" s="72">
        <f t="shared" si="0"/>
        <v>18</v>
      </c>
      <c r="B43" s="404" t="s">
        <v>2424</v>
      </c>
      <c r="C43" s="403" t="str">
        <f t="shared" si="2"/>
        <v>Escuela Saturnino S. Aráoz / Unidad Educativa para Adultos (UEPA) Movil Nº 7.</v>
      </c>
      <c r="D43" s="114" t="str">
        <f t="shared" si="1"/>
        <v>GL</v>
      </c>
      <c r="E43" s="94"/>
      <c r="F43" s="176"/>
      <c r="G43" s="407" t="s">
        <v>2421</v>
      </c>
      <c r="H43" s="398" t="s">
        <v>1399</v>
      </c>
      <c r="I43" s="108"/>
      <c r="J43" s="175"/>
    </row>
    <row r="44" spans="1:10" ht="20.100000000000001" customHeight="1" x14ac:dyDescent="0.2">
      <c r="A44" s="72">
        <f t="shared" si="0"/>
        <v>19</v>
      </c>
      <c r="B44" s="404" t="s">
        <v>2425</v>
      </c>
      <c r="C44" s="70" t="str">
        <f t="shared" si="2"/>
        <v>Escuela Técnica General Manuel Savio</v>
      </c>
      <c r="D44" s="114" t="str">
        <f t="shared" si="1"/>
        <v>GL</v>
      </c>
      <c r="E44" s="94"/>
      <c r="F44" s="176"/>
      <c r="G44" s="408" t="s">
        <v>2422</v>
      </c>
      <c r="H44" s="398" t="s">
        <v>1399</v>
      </c>
      <c r="I44" s="108"/>
      <c r="J44" s="175"/>
    </row>
    <row r="45" spans="1:10" ht="20.100000000000001" customHeight="1" x14ac:dyDescent="0.2">
      <c r="A45" s="72">
        <f t="shared" si="0"/>
        <v>19</v>
      </c>
      <c r="B45" s="401"/>
      <c r="C45" s="70">
        <f t="shared" si="2"/>
        <v>0</v>
      </c>
      <c r="D45" s="114">
        <f t="shared" si="1"/>
        <v>0</v>
      </c>
      <c r="E45" s="94"/>
      <c r="F45" s="176"/>
      <c r="G45" s="209"/>
      <c r="H45" s="242"/>
      <c r="I45" s="108"/>
      <c r="J45" s="175"/>
    </row>
    <row r="46" spans="1:10" ht="20.100000000000001" customHeight="1" x14ac:dyDescent="0.2">
      <c r="A46" s="72">
        <f t="shared" si="0"/>
        <v>19</v>
      </c>
      <c r="B46" s="401"/>
      <c r="C46" s="70">
        <f t="shared" si="2"/>
        <v>0</v>
      </c>
      <c r="D46" s="114">
        <f t="shared" si="1"/>
        <v>0</v>
      </c>
      <c r="E46" s="94"/>
      <c r="F46" s="176"/>
      <c r="G46" s="209"/>
      <c r="H46" s="242"/>
      <c r="I46" s="108"/>
      <c r="J46" s="175"/>
    </row>
    <row r="47" spans="1:10" ht="20.100000000000001" customHeight="1" x14ac:dyDescent="0.2">
      <c r="A47" s="72">
        <f t="shared" si="0"/>
        <v>19</v>
      </c>
      <c r="B47" s="401"/>
      <c r="C47" s="70">
        <f t="shared" si="2"/>
        <v>0</v>
      </c>
      <c r="D47" s="114">
        <f t="shared" si="1"/>
        <v>0</v>
      </c>
      <c r="E47" s="94"/>
      <c r="F47" s="176"/>
      <c r="G47" s="209"/>
      <c r="H47" s="242"/>
      <c r="I47" s="108"/>
      <c r="J47" s="175"/>
    </row>
    <row r="48" spans="1:10" ht="20.100000000000001" customHeight="1" thickBot="1" x14ac:dyDescent="0.3">
      <c r="A48" s="72">
        <f t="shared" si="0"/>
        <v>19</v>
      </c>
      <c r="B48" s="401"/>
      <c r="C48" s="70">
        <f t="shared" si="2"/>
        <v>0</v>
      </c>
      <c r="D48" s="114">
        <f t="shared" si="1"/>
        <v>0</v>
      </c>
      <c r="E48" s="94"/>
      <c r="F48" s="176"/>
      <c r="G48" s="212"/>
      <c r="H48" s="240"/>
      <c r="I48" s="108"/>
      <c r="J48" s="175"/>
    </row>
    <row r="49" spans="1:10" ht="20.100000000000001" customHeight="1" thickBot="1" x14ac:dyDescent="0.3">
      <c r="A49" s="72">
        <f t="shared" si="0"/>
        <v>19</v>
      </c>
      <c r="B49" s="402"/>
      <c r="C49" s="70">
        <f t="shared" si="2"/>
        <v>0</v>
      </c>
      <c r="D49" s="114">
        <f t="shared" si="1"/>
        <v>0</v>
      </c>
      <c r="E49" s="94"/>
      <c r="F49" s="176"/>
      <c r="G49" s="205"/>
      <c r="H49" s="244"/>
      <c r="I49" s="108"/>
      <c r="J49" s="175"/>
    </row>
    <row r="50" spans="1:10" ht="20.100000000000001" customHeight="1" x14ac:dyDescent="0.25">
      <c r="A50" s="72">
        <f t="shared" si="0"/>
        <v>19</v>
      </c>
      <c r="B50" s="194"/>
      <c r="C50" s="70">
        <f t="shared" si="2"/>
        <v>0</v>
      </c>
      <c r="D50" s="114">
        <f t="shared" si="1"/>
        <v>0</v>
      </c>
      <c r="E50" s="94"/>
      <c r="F50" s="176"/>
      <c r="G50" s="213"/>
      <c r="H50" s="240"/>
      <c r="I50" s="108"/>
      <c r="J50" s="175"/>
    </row>
    <row r="51" spans="1:10" ht="20.100000000000001" customHeight="1" x14ac:dyDescent="0.25">
      <c r="A51" s="72">
        <f t="shared" si="0"/>
        <v>19</v>
      </c>
      <c r="B51" s="194"/>
      <c r="C51" s="70">
        <f t="shared" si="2"/>
        <v>0</v>
      </c>
      <c r="D51" s="114">
        <f t="shared" si="1"/>
        <v>0</v>
      </c>
      <c r="E51" s="94"/>
      <c r="F51" s="176"/>
      <c r="G51" s="253"/>
      <c r="H51" s="240"/>
      <c r="I51" s="108"/>
      <c r="J51" s="175"/>
    </row>
    <row r="52" spans="1:10" ht="20.100000000000001" customHeight="1" x14ac:dyDescent="0.25">
      <c r="A52" s="72">
        <f t="shared" si="0"/>
        <v>19</v>
      </c>
      <c r="B52" s="194"/>
      <c r="C52" s="70">
        <f>IFERROR(VLOOKUP(J52,Tabla_Items,2,FALSE),G52)</f>
        <v>0</v>
      </c>
      <c r="D52" s="114">
        <f>IFERROR(VLOOKUP(J52,Tabla_Items,3,FALSE),H52)</f>
        <v>0</v>
      </c>
      <c r="E52" s="94"/>
      <c r="F52" s="176"/>
      <c r="G52" s="254"/>
      <c r="H52" s="243"/>
      <c r="I52" s="108"/>
      <c r="J52" s="175"/>
    </row>
    <row r="53" spans="1:10" ht="20.100000000000001" customHeight="1" x14ac:dyDescent="0.25">
      <c r="A53" s="72">
        <f t="shared" si="0"/>
        <v>19</v>
      </c>
      <c r="B53" s="194"/>
      <c r="C53" s="70">
        <f t="shared" ref="C53:C70" si="3">IFERROR(VLOOKUP(J53,Tabla_Items,2,FALSE),G53)</f>
        <v>0</v>
      </c>
      <c r="D53" s="114">
        <f t="shared" ref="D53:D70" si="4">IFERROR(VLOOKUP(J53,Tabla_Items,3,FALSE),H53)</f>
        <v>0</v>
      </c>
      <c r="E53" s="94"/>
      <c r="F53" s="176"/>
      <c r="G53" s="254"/>
      <c r="H53" s="243"/>
      <c r="I53" s="108"/>
      <c r="J53" s="175"/>
    </row>
    <row r="54" spans="1:10" ht="20.100000000000001" customHeight="1" x14ac:dyDescent="0.25">
      <c r="A54" s="72">
        <f t="shared" si="0"/>
        <v>19</v>
      </c>
      <c r="B54" s="194"/>
      <c r="C54" s="70">
        <f t="shared" si="3"/>
        <v>0</v>
      </c>
      <c r="D54" s="114">
        <f t="shared" si="4"/>
        <v>0</v>
      </c>
      <c r="E54" s="94"/>
      <c r="F54" s="176"/>
      <c r="G54" s="253"/>
      <c r="H54" s="243"/>
      <c r="I54" s="108"/>
      <c r="J54" s="175"/>
    </row>
    <row r="55" spans="1:10" ht="20.100000000000001" customHeight="1" x14ac:dyDescent="0.25">
      <c r="A55" s="72">
        <f t="shared" si="0"/>
        <v>19</v>
      </c>
      <c r="B55" s="194"/>
      <c r="C55" s="70">
        <f t="shared" si="3"/>
        <v>0</v>
      </c>
      <c r="D55" s="114">
        <f t="shared" si="4"/>
        <v>0</v>
      </c>
      <c r="E55" s="94"/>
      <c r="F55" s="176"/>
      <c r="G55" s="253"/>
      <c r="H55" s="276"/>
      <c r="I55" s="108"/>
      <c r="J55" s="175"/>
    </row>
    <row r="56" spans="1:10" ht="20.100000000000001" customHeight="1" x14ac:dyDescent="0.25">
      <c r="A56" s="72">
        <f t="shared" si="0"/>
        <v>19</v>
      </c>
      <c r="B56" s="194"/>
      <c r="C56" s="70">
        <f t="shared" si="3"/>
        <v>0</v>
      </c>
      <c r="D56" s="114">
        <f t="shared" si="4"/>
        <v>0</v>
      </c>
      <c r="E56" s="94"/>
      <c r="F56" s="176"/>
      <c r="G56" s="210"/>
      <c r="H56" s="243"/>
      <c r="I56" s="108"/>
      <c r="J56" s="175"/>
    </row>
    <row r="57" spans="1:10" ht="20.100000000000001" customHeight="1" x14ac:dyDescent="0.25">
      <c r="A57" s="72">
        <f t="shared" si="0"/>
        <v>19</v>
      </c>
      <c r="B57" s="194"/>
      <c r="C57" s="70">
        <f t="shared" si="3"/>
        <v>0</v>
      </c>
      <c r="D57" s="114">
        <f t="shared" si="4"/>
        <v>0</v>
      </c>
      <c r="E57" s="94"/>
      <c r="F57" s="176"/>
      <c r="G57" s="210"/>
      <c r="H57" s="243"/>
      <c r="I57" s="108"/>
      <c r="J57" s="175"/>
    </row>
    <row r="58" spans="1:10" ht="20.100000000000001" customHeight="1" x14ac:dyDescent="0.25">
      <c r="A58" s="72">
        <f t="shared" si="0"/>
        <v>19</v>
      </c>
      <c r="B58" s="194"/>
      <c r="C58" s="70">
        <f t="shared" si="3"/>
        <v>0</v>
      </c>
      <c r="D58" s="114">
        <f t="shared" si="4"/>
        <v>0</v>
      </c>
      <c r="E58" s="94"/>
      <c r="F58" s="176"/>
      <c r="G58" s="210"/>
      <c r="H58" s="243"/>
      <c r="I58" s="108"/>
      <c r="J58" s="175"/>
    </row>
    <row r="59" spans="1:10" ht="20.100000000000001" customHeight="1" x14ac:dyDescent="0.25">
      <c r="A59" s="72">
        <f t="shared" si="0"/>
        <v>19</v>
      </c>
      <c r="B59" s="194"/>
      <c r="C59" s="70">
        <f t="shared" si="3"/>
        <v>0</v>
      </c>
      <c r="D59" s="114">
        <f t="shared" si="4"/>
        <v>0</v>
      </c>
      <c r="E59" s="94"/>
      <c r="F59" s="176"/>
      <c r="G59" s="213"/>
      <c r="H59" s="240"/>
      <c r="I59" s="108"/>
      <c r="J59" s="175"/>
    </row>
    <row r="60" spans="1:10" ht="20.100000000000001" customHeight="1" x14ac:dyDescent="0.25">
      <c r="A60" s="72">
        <f t="shared" si="0"/>
        <v>19</v>
      </c>
      <c r="B60" s="194"/>
      <c r="C60" s="70">
        <f t="shared" si="3"/>
        <v>0</v>
      </c>
      <c r="D60" s="114">
        <f t="shared" si="4"/>
        <v>0</v>
      </c>
      <c r="E60" s="94"/>
      <c r="F60" s="176"/>
      <c r="G60" s="216"/>
      <c r="H60" s="242"/>
      <c r="I60" s="108"/>
      <c r="J60" s="175"/>
    </row>
    <row r="61" spans="1:10" ht="20.100000000000001" customHeight="1" x14ac:dyDescent="0.25">
      <c r="A61" s="72">
        <f t="shared" si="0"/>
        <v>19</v>
      </c>
      <c r="B61" s="196"/>
      <c r="C61" s="70">
        <f t="shared" si="3"/>
        <v>0</v>
      </c>
      <c r="D61" s="114">
        <f t="shared" si="4"/>
        <v>0</v>
      </c>
      <c r="E61" s="94"/>
      <c r="F61" s="176"/>
      <c r="G61" s="217"/>
      <c r="H61" s="242"/>
      <c r="I61" s="108"/>
      <c r="J61" s="175"/>
    </row>
    <row r="62" spans="1:10" ht="20.100000000000001" customHeight="1" thickBot="1" x14ac:dyDescent="0.3">
      <c r="A62" s="72">
        <f t="shared" si="0"/>
        <v>19</v>
      </c>
      <c r="B62" s="196"/>
      <c r="C62" s="70">
        <f>IFERROR(VLOOKUP(J62,Tabla_Items,2,FALSE),G62)</f>
        <v>0</v>
      </c>
      <c r="D62" s="114">
        <f>IFERROR(VLOOKUP(J62,Tabla_Items,3,FALSE),H62)</f>
        <v>0</v>
      </c>
      <c r="E62" s="94"/>
      <c r="F62" s="176"/>
      <c r="G62" s="217"/>
      <c r="H62" s="242"/>
      <c r="I62" s="108"/>
      <c r="J62" s="175"/>
    </row>
    <row r="63" spans="1:10" ht="20.100000000000001" customHeight="1" thickBot="1" x14ac:dyDescent="0.3">
      <c r="A63" s="72">
        <f t="shared" si="0"/>
        <v>19</v>
      </c>
      <c r="B63" s="192"/>
      <c r="C63" s="70">
        <f t="shared" si="3"/>
        <v>0</v>
      </c>
      <c r="D63" s="114">
        <f t="shared" si="4"/>
        <v>0</v>
      </c>
      <c r="E63" s="94"/>
      <c r="F63" s="176"/>
      <c r="G63" s="205"/>
      <c r="H63" s="244"/>
      <c r="I63" s="108"/>
      <c r="J63" s="175"/>
    </row>
    <row r="64" spans="1:10" ht="20.100000000000001" customHeight="1" x14ac:dyDescent="0.25">
      <c r="A64" s="72">
        <f t="shared" si="0"/>
        <v>19</v>
      </c>
      <c r="B64" s="195"/>
      <c r="C64" s="70">
        <f t="shared" si="3"/>
        <v>0</v>
      </c>
      <c r="D64" s="114">
        <f t="shared" si="4"/>
        <v>0</v>
      </c>
      <c r="E64" s="94"/>
      <c r="F64" s="176"/>
      <c r="G64" s="211"/>
      <c r="H64" s="246"/>
      <c r="I64" s="108"/>
      <c r="J64" s="175"/>
    </row>
    <row r="65" spans="1:10" ht="20.100000000000001" customHeight="1" x14ac:dyDescent="0.25">
      <c r="A65" s="72">
        <f t="shared" si="0"/>
        <v>19</v>
      </c>
      <c r="B65" s="194"/>
      <c r="C65" s="70">
        <f t="shared" si="3"/>
        <v>0</v>
      </c>
      <c r="D65" s="114">
        <f t="shared" si="4"/>
        <v>0</v>
      </c>
      <c r="E65" s="94"/>
      <c r="F65" s="176"/>
      <c r="G65" s="214"/>
      <c r="H65" s="242"/>
      <c r="I65" s="108"/>
      <c r="J65" s="175"/>
    </row>
    <row r="66" spans="1:10" ht="20.100000000000001" customHeight="1" x14ac:dyDescent="0.25">
      <c r="A66" s="72">
        <f t="shared" si="0"/>
        <v>19</v>
      </c>
      <c r="B66" s="194"/>
      <c r="C66" s="70">
        <f>IFERROR(VLOOKUP(J66,Tabla_Items,2,FALSE),G66)</f>
        <v>0</v>
      </c>
      <c r="D66" s="114">
        <f>IFERROR(VLOOKUP(J66,Tabla_Items,3,FALSE),H66)</f>
        <v>0</v>
      </c>
      <c r="E66" s="94"/>
      <c r="F66" s="176"/>
      <c r="G66" s="214"/>
      <c r="H66" s="242"/>
      <c r="I66" s="108"/>
      <c r="J66" s="175"/>
    </row>
    <row r="67" spans="1:10" ht="20.100000000000001" customHeight="1" x14ac:dyDescent="0.25">
      <c r="A67" s="72">
        <f t="shared" si="0"/>
        <v>19</v>
      </c>
      <c r="B67" s="194"/>
      <c r="C67" s="70">
        <f>IFERROR(VLOOKUP(J67,Tabla_Items,2,FALSE),G67)</f>
        <v>0</v>
      </c>
      <c r="D67" s="114">
        <f>IFERROR(VLOOKUP(J67,Tabla_Items,3,FALSE),H67)</f>
        <v>0</v>
      </c>
      <c r="E67" s="94"/>
      <c r="F67" s="176"/>
      <c r="G67" s="214"/>
      <c r="H67" s="242"/>
      <c r="I67" s="108"/>
      <c r="J67" s="175"/>
    </row>
    <row r="68" spans="1:10" ht="20.100000000000001" customHeight="1" x14ac:dyDescent="0.25">
      <c r="A68" s="72">
        <f t="shared" si="0"/>
        <v>19</v>
      </c>
      <c r="B68" s="194"/>
      <c r="C68" s="70">
        <f t="shared" si="3"/>
        <v>0</v>
      </c>
      <c r="D68" s="114">
        <f t="shared" si="4"/>
        <v>0</v>
      </c>
      <c r="E68" s="94"/>
      <c r="F68" s="176"/>
      <c r="G68" s="208"/>
      <c r="H68" s="245"/>
      <c r="I68" s="108"/>
      <c r="J68" s="175"/>
    </row>
    <row r="69" spans="1:10" ht="20.100000000000001" customHeight="1" x14ac:dyDescent="0.25">
      <c r="A69" s="72">
        <f t="shared" si="0"/>
        <v>19</v>
      </c>
      <c r="B69" s="194"/>
      <c r="C69" s="70">
        <f t="shared" si="3"/>
        <v>0</v>
      </c>
      <c r="D69" s="114">
        <f t="shared" si="4"/>
        <v>0</v>
      </c>
      <c r="E69" s="94"/>
      <c r="F69" s="176"/>
      <c r="G69" s="207"/>
      <c r="H69" s="240"/>
      <c r="I69" s="108"/>
      <c r="J69" s="175"/>
    </row>
    <row r="70" spans="1:10" ht="20.100000000000001" customHeight="1" x14ac:dyDescent="0.25">
      <c r="A70" s="72">
        <f t="shared" si="0"/>
        <v>19</v>
      </c>
      <c r="B70" s="194"/>
      <c r="C70" s="70">
        <f t="shared" si="3"/>
        <v>0</v>
      </c>
      <c r="D70" s="114">
        <f t="shared" si="4"/>
        <v>0</v>
      </c>
      <c r="E70" s="94"/>
      <c r="F70" s="176"/>
      <c r="G70" s="208"/>
      <c r="H70" s="245"/>
      <c r="I70" s="108"/>
      <c r="J70" s="175"/>
    </row>
    <row r="71" spans="1:10" ht="20.100000000000001" customHeight="1" x14ac:dyDescent="0.25">
      <c r="A71" s="72">
        <f t="shared" si="0"/>
        <v>19</v>
      </c>
      <c r="B71" s="194"/>
      <c r="C71" s="70">
        <f t="shared" ref="C71:C88" si="5">IFERROR(VLOOKUP(J71,Tabla_Items,2,FALSE),G71)</f>
        <v>0</v>
      </c>
      <c r="D71" s="114">
        <f t="shared" ref="D71:D88" si="6">IFERROR(VLOOKUP(J71,Tabla_Items,3,FALSE),H71)</f>
        <v>0</v>
      </c>
      <c r="E71" s="94"/>
      <c r="F71" s="176"/>
      <c r="G71" s="218"/>
      <c r="H71" s="240"/>
      <c r="I71" s="108"/>
      <c r="J71" s="175"/>
    </row>
    <row r="72" spans="1:10" ht="20.100000000000001" customHeight="1" x14ac:dyDescent="0.25">
      <c r="A72" s="72">
        <f t="shared" si="0"/>
        <v>19</v>
      </c>
      <c r="B72" s="194"/>
      <c r="C72" s="70">
        <f>IFERROR(VLOOKUP(J72,Tabla_Items,2,FALSE),G72)</f>
        <v>0</v>
      </c>
      <c r="D72" s="114">
        <f>IFERROR(VLOOKUP(J72,Tabla_Items,3,FALSE),H72)</f>
        <v>0</v>
      </c>
      <c r="E72" s="94"/>
      <c r="F72" s="176"/>
      <c r="G72" s="282"/>
      <c r="H72" s="240"/>
      <c r="I72" s="108"/>
      <c r="J72" s="175"/>
    </row>
    <row r="73" spans="1:10" ht="20.100000000000001" customHeight="1" x14ac:dyDescent="0.25">
      <c r="A73" s="72">
        <f t="shared" si="0"/>
        <v>19</v>
      </c>
      <c r="B73" s="194"/>
      <c r="C73" s="70">
        <f t="shared" si="5"/>
        <v>0</v>
      </c>
      <c r="D73" s="114">
        <f t="shared" si="6"/>
        <v>0</v>
      </c>
      <c r="E73" s="94"/>
      <c r="F73" s="176"/>
      <c r="G73" s="218"/>
      <c r="H73" s="240"/>
      <c r="I73" s="108"/>
      <c r="J73" s="175"/>
    </row>
    <row r="74" spans="1:10" ht="20.100000000000001" customHeight="1" x14ac:dyDescent="0.25">
      <c r="A74" s="72">
        <f t="shared" si="0"/>
        <v>19</v>
      </c>
      <c r="B74" s="194"/>
      <c r="C74" s="70">
        <f t="shared" si="5"/>
        <v>0</v>
      </c>
      <c r="D74" s="114">
        <f t="shared" si="6"/>
        <v>0</v>
      </c>
      <c r="E74" s="94"/>
      <c r="F74" s="176"/>
      <c r="G74" s="207"/>
      <c r="H74" s="240"/>
      <c r="I74" s="108"/>
      <c r="J74" s="175"/>
    </row>
    <row r="75" spans="1:10" ht="20.100000000000001" customHeight="1" x14ac:dyDescent="0.25">
      <c r="A75" s="72">
        <f t="shared" si="0"/>
        <v>19</v>
      </c>
      <c r="B75" s="194"/>
      <c r="C75" s="70">
        <f t="shared" si="5"/>
        <v>0</v>
      </c>
      <c r="D75" s="114">
        <f t="shared" si="6"/>
        <v>0</v>
      </c>
      <c r="E75" s="94"/>
      <c r="F75" s="176"/>
      <c r="G75" s="208"/>
      <c r="H75" s="240"/>
      <c r="I75" s="108"/>
      <c r="J75" s="175"/>
    </row>
    <row r="76" spans="1:10" ht="20.100000000000001" customHeight="1" x14ac:dyDescent="0.25">
      <c r="A76" s="72">
        <f t="shared" si="0"/>
        <v>19</v>
      </c>
      <c r="B76" s="194"/>
      <c r="C76" s="70">
        <f t="shared" si="5"/>
        <v>0</v>
      </c>
      <c r="D76" s="114">
        <f t="shared" si="6"/>
        <v>0</v>
      </c>
      <c r="E76" s="94"/>
      <c r="F76" s="176"/>
      <c r="G76" s="219"/>
      <c r="H76" s="242"/>
      <c r="I76" s="108"/>
      <c r="J76" s="175"/>
    </row>
    <row r="77" spans="1:10" ht="20.100000000000001" customHeight="1" x14ac:dyDescent="0.25">
      <c r="A77" s="72">
        <f t="shared" si="0"/>
        <v>19</v>
      </c>
      <c r="B77" s="194"/>
      <c r="C77" s="70">
        <f>IFERROR(VLOOKUP(J77,Tabla_Items,2,FALSE),G77)</f>
        <v>0</v>
      </c>
      <c r="D77" s="114">
        <f>IFERROR(VLOOKUP(J77,Tabla_Items,3,FALSE),H77)</f>
        <v>0</v>
      </c>
      <c r="E77" s="94"/>
      <c r="F77" s="176"/>
      <c r="G77" s="208"/>
      <c r="H77" s="242"/>
      <c r="I77" s="108"/>
      <c r="J77" s="175"/>
    </row>
    <row r="78" spans="1:10" ht="20.100000000000001" customHeight="1" thickBot="1" x14ac:dyDescent="0.3">
      <c r="A78" s="72">
        <f t="shared" si="0"/>
        <v>19</v>
      </c>
      <c r="B78" s="194"/>
      <c r="C78" s="70">
        <f>IFERROR(VLOOKUP(J78,Tabla_Items,2,FALSE),G78)</f>
        <v>0</v>
      </c>
      <c r="D78" s="114">
        <f>IFERROR(VLOOKUP(J78,Tabla_Items,3,FALSE),H78)</f>
        <v>0</v>
      </c>
      <c r="E78" s="94"/>
      <c r="F78" s="176"/>
      <c r="G78" s="219"/>
      <c r="H78" s="242"/>
      <c r="I78" s="108"/>
      <c r="J78" s="175"/>
    </row>
    <row r="79" spans="1:10" ht="20.100000000000001" customHeight="1" thickBot="1" x14ac:dyDescent="0.3">
      <c r="A79" s="72">
        <f t="shared" si="0"/>
        <v>19</v>
      </c>
      <c r="B79" s="200"/>
      <c r="C79" s="70">
        <f t="shared" si="5"/>
        <v>0</v>
      </c>
      <c r="D79" s="114">
        <f t="shared" si="6"/>
        <v>0</v>
      </c>
      <c r="E79" s="94"/>
      <c r="F79" s="176"/>
      <c r="G79" s="278"/>
      <c r="H79" s="228"/>
      <c r="I79" s="108"/>
      <c r="J79" s="175"/>
    </row>
    <row r="80" spans="1:10" ht="20.100000000000001" customHeight="1" x14ac:dyDescent="0.25">
      <c r="A80" s="72">
        <f t="shared" si="0"/>
        <v>19</v>
      </c>
      <c r="B80" s="195"/>
      <c r="C80" s="141">
        <f t="shared" si="5"/>
        <v>0</v>
      </c>
      <c r="D80" s="114">
        <f t="shared" si="6"/>
        <v>0</v>
      </c>
      <c r="E80" s="94"/>
      <c r="F80" s="176"/>
      <c r="G80" s="220"/>
      <c r="H80" s="277"/>
      <c r="I80" s="108"/>
      <c r="J80" s="175"/>
    </row>
    <row r="81" spans="1:10" ht="20.100000000000001" customHeight="1" thickBot="1" x14ac:dyDescent="0.3">
      <c r="A81" s="72">
        <f t="shared" si="0"/>
        <v>19</v>
      </c>
      <c r="B81" s="197"/>
      <c r="C81" s="141">
        <f t="shared" si="5"/>
        <v>0</v>
      </c>
      <c r="D81" s="114">
        <f t="shared" si="6"/>
        <v>0</v>
      </c>
      <c r="E81" s="94"/>
      <c r="F81" s="176"/>
      <c r="G81" s="280"/>
      <c r="H81" s="277"/>
      <c r="I81" s="108"/>
      <c r="J81" s="175"/>
    </row>
    <row r="82" spans="1:10" ht="20.100000000000001" customHeight="1" thickBot="1" x14ac:dyDescent="0.3">
      <c r="A82" s="72">
        <f t="shared" si="0"/>
        <v>19</v>
      </c>
      <c r="B82" s="272"/>
      <c r="C82" s="70">
        <f t="shared" si="5"/>
        <v>0</v>
      </c>
      <c r="D82" s="114">
        <f t="shared" si="6"/>
        <v>0</v>
      </c>
      <c r="E82" s="94"/>
      <c r="F82" s="176"/>
      <c r="G82" s="279"/>
      <c r="H82" s="244"/>
      <c r="I82" s="108"/>
      <c r="J82" s="175"/>
    </row>
    <row r="83" spans="1:10" ht="20.100000000000001" customHeight="1" x14ac:dyDescent="0.25">
      <c r="A83" s="72">
        <f t="shared" si="0"/>
        <v>19</v>
      </c>
      <c r="B83" s="194"/>
      <c r="C83" s="70">
        <f t="shared" si="5"/>
        <v>0</v>
      </c>
      <c r="D83" s="114">
        <f t="shared" si="6"/>
        <v>0</v>
      </c>
      <c r="E83" s="94"/>
      <c r="F83" s="176"/>
      <c r="G83" s="212"/>
      <c r="H83" s="245"/>
      <c r="I83" s="108"/>
      <c r="J83" s="175"/>
    </row>
    <row r="84" spans="1:10" ht="20.100000000000001" customHeight="1" x14ac:dyDescent="0.25">
      <c r="A84" s="72">
        <f t="shared" si="0"/>
        <v>19</v>
      </c>
      <c r="B84" s="194"/>
      <c r="C84" s="70">
        <f>IFERROR(VLOOKUP(J84,Tabla_Items,2,FALSE),G84)</f>
        <v>0</v>
      </c>
      <c r="D84" s="114">
        <f>IFERROR(VLOOKUP(J84,Tabla_Items,3,FALSE),H84)</f>
        <v>0</v>
      </c>
      <c r="E84" s="94"/>
      <c r="F84" s="176"/>
      <c r="G84" s="283"/>
      <c r="H84" s="242"/>
      <c r="I84" s="108"/>
      <c r="J84" s="175"/>
    </row>
    <row r="85" spans="1:10" ht="20.100000000000001" customHeight="1" x14ac:dyDescent="0.25">
      <c r="A85" s="72">
        <f t="shared" si="0"/>
        <v>19</v>
      </c>
      <c r="B85" s="194"/>
      <c r="C85" s="70">
        <f t="shared" si="5"/>
        <v>0</v>
      </c>
      <c r="D85" s="114">
        <f t="shared" si="6"/>
        <v>0</v>
      </c>
      <c r="E85" s="94"/>
      <c r="F85" s="176"/>
      <c r="G85" s="214"/>
      <c r="H85" s="242"/>
      <c r="I85" s="108"/>
      <c r="J85" s="175"/>
    </row>
    <row r="86" spans="1:10" ht="20.100000000000001" customHeight="1" x14ac:dyDescent="0.25">
      <c r="A86" s="72">
        <f t="shared" si="0"/>
        <v>19</v>
      </c>
      <c r="B86" s="194"/>
      <c r="C86" s="70">
        <f t="shared" si="5"/>
        <v>0</v>
      </c>
      <c r="D86" s="114">
        <f t="shared" si="6"/>
        <v>0</v>
      </c>
      <c r="E86" s="94"/>
      <c r="F86" s="176"/>
      <c r="G86" s="207"/>
      <c r="H86" s="240"/>
      <c r="I86" s="108"/>
      <c r="J86" s="175"/>
    </row>
    <row r="87" spans="1:10" ht="20.100000000000001" customHeight="1" x14ac:dyDescent="0.25">
      <c r="A87" s="72">
        <f t="shared" si="0"/>
        <v>19</v>
      </c>
      <c r="B87" s="194"/>
      <c r="C87" s="70">
        <f>IFERROR(VLOOKUP(J87,Tabla_Items,2,FALSE),G87)</f>
        <v>0</v>
      </c>
      <c r="D87" s="114">
        <f>IFERROR(VLOOKUP(J87,Tabla_Items,3,FALSE),H87)</f>
        <v>0</v>
      </c>
      <c r="E87" s="94"/>
      <c r="F87" s="176"/>
      <c r="G87" s="207"/>
      <c r="H87" s="240"/>
      <c r="I87" s="108"/>
      <c r="J87" s="175"/>
    </row>
    <row r="88" spans="1:10" ht="20.100000000000001" customHeight="1" x14ac:dyDescent="0.25">
      <c r="A88" s="72">
        <f t="shared" si="0"/>
        <v>19</v>
      </c>
      <c r="B88" s="194"/>
      <c r="C88" s="70">
        <f t="shared" si="5"/>
        <v>0</v>
      </c>
      <c r="D88" s="114">
        <f t="shared" si="6"/>
        <v>0</v>
      </c>
      <c r="E88" s="94"/>
      <c r="F88" s="176"/>
      <c r="G88" s="207"/>
      <c r="H88" s="240"/>
      <c r="I88" s="108"/>
      <c r="J88" s="175"/>
    </row>
    <row r="89" spans="1:10" ht="20.100000000000001" customHeight="1" x14ac:dyDescent="0.25">
      <c r="A89" s="72">
        <f t="shared" si="0"/>
        <v>19</v>
      </c>
      <c r="B89" s="194"/>
      <c r="C89" s="70">
        <f t="shared" ref="C89:C105" si="7">IFERROR(VLOOKUP(J89,Tabla_Items,2,FALSE),G89)</f>
        <v>0</v>
      </c>
      <c r="D89" s="114">
        <f t="shared" ref="D89:D105" si="8">IFERROR(VLOOKUP(J89,Tabla_Items,3,FALSE),H89)</f>
        <v>0</v>
      </c>
      <c r="E89" s="94"/>
      <c r="F89" s="176"/>
      <c r="G89" s="213"/>
      <c r="H89" s="245"/>
      <c r="I89" s="108"/>
      <c r="J89" s="175"/>
    </row>
    <row r="90" spans="1:10" ht="20.100000000000001" customHeight="1" x14ac:dyDescent="0.25">
      <c r="A90" s="72">
        <f t="shared" si="0"/>
        <v>19</v>
      </c>
      <c r="B90" s="196"/>
      <c r="C90" s="70">
        <f t="shared" si="7"/>
        <v>0</v>
      </c>
      <c r="D90" s="114">
        <f t="shared" si="8"/>
        <v>0</v>
      </c>
      <c r="E90" s="94"/>
      <c r="F90" s="176"/>
      <c r="G90" s="281"/>
      <c r="H90" s="243"/>
      <c r="I90" s="108"/>
      <c r="J90" s="175"/>
    </row>
    <row r="91" spans="1:10" ht="20.100000000000001" customHeight="1" x14ac:dyDescent="0.25">
      <c r="A91" s="72">
        <f t="shared" ref="A91:A154" si="9">IF(D91=0,A90,A90+1)</f>
        <v>19</v>
      </c>
      <c r="B91" s="194"/>
      <c r="C91" s="70">
        <f t="shared" si="7"/>
        <v>0</v>
      </c>
      <c r="D91" s="114">
        <f t="shared" si="8"/>
        <v>0</v>
      </c>
      <c r="E91" s="94"/>
      <c r="F91" s="176"/>
      <c r="G91" s="281"/>
      <c r="H91" s="243"/>
      <c r="I91" s="108"/>
      <c r="J91" s="175"/>
    </row>
    <row r="92" spans="1:10" ht="20.100000000000001" customHeight="1" x14ac:dyDescent="0.25">
      <c r="A92" s="72">
        <f t="shared" si="9"/>
        <v>19</v>
      </c>
      <c r="B92" s="194"/>
      <c r="C92" s="70">
        <f t="shared" si="7"/>
        <v>0</v>
      </c>
      <c r="D92" s="114">
        <f t="shared" si="8"/>
        <v>0</v>
      </c>
      <c r="E92" s="94"/>
      <c r="F92" s="176"/>
      <c r="G92" s="281"/>
      <c r="H92" s="243"/>
      <c r="I92" s="108"/>
      <c r="J92" s="175"/>
    </row>
    <row r="93" spans="1:10" ht="20.100000000000001" customHeight="1" thickBot="1" x14ac:dyDescent="0.3">
      <c r="A93" s="72">
        <f t="shared" si="9"/>
        <v>19</v>
      </c>
      <c r="B93" s="194"/>
      <c r="C93" s="70">
        <f t="shared" si="7"/>
        <v>0</v>
      </c>
      <c r="D93" s="114">
        <f t="shared" si="8"/>
        <v>0</v>
      </c>
      <c r="E93" s="94"/>
      <c r="F93" s="176"/>
      <c r="G93" s="253"/>
      <c r="H93" s="243"/>
      <c r="I93" s="108"/>
      <c r="J93" s="175"/>
    </row>
    <row r="94" spans="1:10" ht="20.100000000000001" customHeight="1" thickBot="1" x14ac:dyDescent="0.3">
      <c r="A94" s="72">
        <f t="shared" si="9"/>
        <v>19</v>
      </c>
      <c r="B94" s="192"/>
      <c r="C94" s="70">
        <f t="shared" si="7"/>
        <v>0</v>
      </c>
      <c r="D94" s="114">
        <f t="shared" si="8"/>
        <v>0</v>
      </c>
      <c r="E94" s="94"/>
      <c r="F94" s="176"/>
      <c r="G94" s="205"/>
      <c r="H94" s="244"/>
      <c r="I94" s="108"/>
      <c r="J94" s="175"/>
    </row>
    <row r="95" spans="1:10" ht="20.100000000000001" customHeight="1" thickBot="1" x14ac:dyDescent="0.3">
      <c r="A95" s="72">
        <f t="shared" si="9"/>
        <v>19</v>
      </c>
      <c r="B95" s="195"/>
      <c r="C95" s="70">
        <f t="shared" si="7"/>
        <v>0</v>
      </c>
      <c r="D95" s="114">
        <f t="shared" si="8"/>
        <v>0</v>
      </c>
      <c r="E95" s="94"/>
      <c r="F95" s="176"/>
      <c r="G95" s="211"/>
      <c r="H95" s="240"/>
      <c r="I95" s="108"/>
      <c r="J95" s="175"/>
    </row>
    <row r="96" spans="1:10" ht="20.100000000000001" customHeight="1" thickBot="1" x14ac:dyDescent="0.3">
      <c r="A96" s="72">
        <f t="shared" si="9"/>
        <v>19</v>
      </c>
      <c r="B96" s="198"/>
      <c r="C96" s="70">
        <f t="shared" si="7"/>
        <v>0</v>
      </c>
      <c r="D96" s="114">
        <f t="shared" si="8"/>
        <v>0</v>
      </c>
      <c r="E96" s="94"/>
      <c r="F96" s="176"/>
      <c r="G96" s="222"/>
      <c r="H96" s="247"/>
      <c r="I96" s="108"/>
      <c r="J96" s="175"/>
    </row>
    <row r="97" spans="1:10" ht="20.100000000000001" customHeight="1" x14ac:dyDescent="0.25">
      <c r="A97" s="72">
        <f t="shared" si="9"/>
        <v>19</v>
      </c>
      <c r="B97" s="196"/>
      <c r="C97" s="70">
        <f t="shared" si="7"/>
        <v>0</v>
      </c>
      <c r="D97" s="114">
        <f t="shared" si="8"/>
        <v>0</v>
      </c>
      <c r="E97" s="94"/>
      <c r="F97" s="176"/>
      <c r="G97" s="223"/>
      <c r="H97" s="242"/>
      <c r="I97" s="108"/>
      <c r="J97" s="175"/>
    </row>
    <row r="98" spans="1:10" ht="20.100000000000001" customHeight="1" thickBot="1" x14ac:dyDescent="0.3">
      <c r="A98" s="72">
        <f t="shared" si="9"/>
        <v>19</v>
      </c>
      <c r="B98" s="196"/>
      <c r="C98" s="70">
        <f t="shared" si="7"/>
        <v>0</v>
      </c>
      <c r="D98" s="114">
        <f t="shared" si="8"/>
        <v>0</v>
      </c>
      <c r="E98" s="94"/>
      <c r="F98" s="176"/>
      <c r="G98" s="224"/>
      <c r="H98" s="242"/>
      <c r="I98" s="108"/>
      <c r="J98" s="175"/>
    </row>
    <row r="99" spans="1:10" ht="20.100000000000001" customHeight="1" thickBot="1" x14ac:dyDescent="0.3">
      <c r="A99" s="72">
        <f t="shared" si="9"/>
        <v>19</v>
      </c>
      <c r="B99" s="192"/>
      <c r="C99" s="70">
        <f t="shared" si="7"/>
        <v>0</v>
      </c>
      <c r="D99" s="114">
        <f t="shared" si="8"/>
        <v>0</v>
      </c>
      <c r="E99" s="94"/>
      <c r="F99" s="176"/>
      <c r="G99" s="205"/>
      <c r="H99" s="228"/>
      <c r="I99" s="108"/>
      <c r="J99" s="175"/>
    </row>
    <row r="100" spans="1:10" ht="20.100000000000001" customHeight="1" x14ac:dyDescent="0.25">
      <c r="A100" s="72">
        <f t="shared" si="9"/>
        <v>19</v>
      </c>
      <c r="B100" s="194"/>
      <c r="C100" s="70">
        <f t="shared" si="7"/>
        <v>0</v>
      </c>
      <c r="D100" s="114">
        <f t="shared" si="8"/>
        <v>0</v>
      </c>
      <c r="E100" s="94"/>
      <c r="F100" s="176"/>
      <c r="G100" s="225"/>
      <c r="H100" s="240"/>
      <c r="I100" s="108"/>
      <c r="J100" s="175"/>
    </row>
    <row r="101" spans="1:10" ht="20.100000000000001" customHeight="1" x14ac:dyDescent="0.25">
      <c r="A101" s="72">
        <f t="shared" si="9"/>
        <v>19</v>
      </c>
      <c r="B101" s="194"/>
      <c r="C101" s="70">
        <f t="shared" si="7"/>
        <v>0</v>
      </c>
      <c r="D101" s="114">
        <f t="shared" si="8"/>
        <v>0</v>
      </c>
      <c r="E101" s="94"/>
      <c r="F101" s="176"/>
      <c r="G101" s="209"/>
      <c r="H101" s="242"/>
      <c r="I101" s="108"/>
      <c r="J101" s="175"/>
    </row>
    <row r="102" spans="1:10" ht="20.100000000000001" customHeight="1" thickBot="1" x14ac:dyDescent="0.3">
      <c r="A102" s="72">
        <f t="shared" si="9"/>
        <v>19</v>
      </c>
      <c r="B102" s="194"/>
      <c r="C102" s="70">
        <f>IFERROR(VLOOKUP(J102,Tabla_Items,2,FALSE),G102)</f>
        <v>0</v>
      </c>
      <c r="D102" s="114">
        <f>IFERROR(VLOOKUP(J102,Tabla_Items,3,FALSE),H102)</f>
        <v>0</v>
      </c>
      <c r="E102" s="94"/>
      <c r="F102" s="176"/>
      <c r="G102" s="209"/>
      <c r="H102" s="242"/>
      <c r="I102" s="108"/>
      <c r="J102" s="175"/>
    </row>
    <row r="103" spans="1:10" ht="20.100000000000001" customHeight="1" thickBot="1" x14ac:dyDescent="0.3">
      <c r="A103" s="72">
        <f t="shared" si="9"/>
        <v>19</v>
      </c>
      <c r="B103" s="192"/>
      <c r="C103" s="70">
        <f t="shared" si="7"/>
        <v>0</v>
      </c>
      <c r="D103" s="114">
        <f t="shared" si="8"/>
        <v>0</v>
      </c>
      <c r="E103" s="94"/>
      <c r="F103" s="176"/>
      <c r="G103" s="205"/>
      <c r="H103" s="244"/>
      <c r="I103" s="108"/>
      <c r="J103" s="175"/>
    </row>
    <row r="104" spans="1:10" ht="20.100000000000001" customHeight="1" x14ac:dyDescent="0.25">
      <c r="A104" s="72">
        <f t="shared" si="9"/>
        <v>19</v>
      </c>
      <c r="B104" s="196"/>
      <c r="C104" s="70">
        <f t="shared" si="7"/>
        <v>0</v>
      </c>
      <c r="D104" s="114">
        <f t="shared" si="8"/>
        <v>0</v>
      </c>
      <c r="E104" s="94"/>
      <c r="F104" s="176"/>
      <c r="G104" s="226"/>
      <c r="H104" s="241"/>
      <c r="I104" s="108"/>
      <c r="J104" s="175"/>
    </row>
    <row r="105" spans="1:10" ht="20.100000000000001" customHeight="1" x14ac:dyDescent="0.25">
      <c r="A105" s="72">
        <f t="shared" si="9"/>
        <v>19</v>
      </c>
      <c r="B105" s="196"/>
      <c r="C105" s="70">
        <f t="shared" si="7"/>
        <v>0</v>
      </c>
      <c r="D105" s="114">
        <f t="shared" si="8"/>
        <v>0</v>
      </c>
      <c r="E105" s="94"/>
      <c r="F105" s="176"/>
      <c r="G105" s="227"/>
      <c r="H105" s="248"/>
      <c r="I105" s="108"/>
      <c r="J105" s="175"/>
    </row>
    <row r="106" spans="1:10" ht="20.100000000000001" customHeight="1" x14ac:dyDescent="0.25">
      <c r="A106" s="72">
        <f t="shared" si="9"/>
        <v>19</v>
      </c>
      <c r="B106" s="196"/>
      <c r="C106" s="70">
        <f t="shared" ref="C106:C120" si="10">IFERROR(VLOOKUP(J106,Tabla_Items,2,FALSE),G106)</f>
        <v>0</v>
      </c>
      <c r="D106" s="114">
        <f t="shared" ref="D106:D120" si="11">IFERROR(VLOOKUP(J106,Tabla_Items,3,FALSE),H106)</f>
        <v>0</v>
      </c>
      <c r="E106" s="94"/>
      <c r="F106" s="176"/>
      <c r="G106" s="284"/>
      <c r="H106" s="248"/>
      <c r="I106" s="108"/>
      <c r="J106" s="175"/>
    </row>
    <row r="107" spans="1:10" ht="20.100000000000001" customHeight="1" x14ac:dyDescent="0.25">
      <c r="A107" s="72">
        <f t="shared" si="9"/>
        <v>19</v>
      </c>
      <c r="B107" s="196"/>
      <c r="C107" s="70">
        <f t="shared" si="10"/>
        <v>0</v>
      </c>
      <c r="D107" s="114">
        <f t="shared" si="11"/>
        <v>0</v>
      </c>
      <c r="E107" s="94"/>
      <c r="F107" s="176"/>
      <c r="G107" s="284"/>
      <c r="H107" s="248"/>
      <c r="I107" s="108"/>
      <c r="J107" s="175"/>
    </row>
    <row r="108" spans="1:10" ht="20.100000000000001" customHeight="1" x14ac:dyDescent="0.25">
      <c r="A108" s="72">
        <f t="shared" si="9"/>
        <v>19</v>
      </c>
      <c r="B108" s="196"/>
      <c r="C108" s="70">
        <f t="shared" si="10"/>
        <v>0</v>
      </c>
      <c r="D108" s="114">
        <f t="shared" si="11"/>
        <v>0</v>
      </c>
      <c r="E108" s="94"/>
      <c r="F108" s="176"/>
      <c r="G108" s="284"/>
      <c r="H108" s="248"/>
      <c r="I108" s="108"/>
      <c r="J108" s="175"/>
    </row>
    <row r="109" spans="1:10" ht="20.100000000000001" customHeight="1" x14ac:dyDescent="0.25">
      <c r="A109" s="72">
        <f t="shared" si="9"/>
        <v>19</v>
      </c>
      <c r="B109" s="196"/>
      <c r="C109" s="70">
        <f t="shared" si="10"/>
        <v>0</v>
      </c>
      <c r="D109" s="114">
        <f t="shared" si="11"/>
        <v>0</v>
      </c>
      <c r="E109" s="94"/>
      <c r="F109" s="176"/>
      <c r="G109" s="284"/>
      <c r="H109" s="248"/>
      <c r="I109" s="108"/>
      <c r="J109" s="175"/>
    </row>
    <row r="110" spans="1:10" ht="20.100000000000001" customHeight="1" x14ac:dyDescent="0.25">
      <c r="A110" s="72">
        <f t="shared" si="9"/>
        <v>19</v>
      </c>
      <c r="B110" s="196"/>
      <c r="C110" s="70">
        <f t="shared" si="10"/>
        <v>0</v>
      </c>
      <c r="D110" s="114">
        <f t="shared" si="11"/>
        <v>0</v>
      </c>
      <c r="E110" s="94"/>
      <c r="F110" s="176"/>
      <c r="G110" s="284"/>
      <c r="H110" s="248"/>
      <c r="I110" s="108"/>
      <c r="J110" s="175"/>
    </row>
    <row r="111" spans="1:10" ht="20.100000000000001" customHeight="1" x14ac:dyDescent="0.25">
      <c r="A111" s="72">
        <f t="shared" si="9"/>
        <v>19</v>
      </c>
      <c r="B111" s="196"/>
      <c r="C111" s="70">
        <f t="shared" si="10"/>
        <v>0</v>
      </c>
      <c r="D111" s="114">
        <f t="shared" si="11"/>
        <v>0</v>
      </c>
      <c r="E111" s="94"/>
      <c r="F111" s="176"/>
      <c r="G111" s="284"/>
      <c r="H111" s="248"/>
      <c r="I111" s="108"/>
      <c r="J111" s="175"/>
    </row>
    <row r="112" spans="1:10" ht="20.100000000000001" customHeight="1" x14ac:dyDescent="0.25">
      <c r="A112" s="72">
        <f t="shared" si="9"/>
        <v>19</v>
      </c>
      <c r="B112" s="196"/>
      <c r="C112" s="70">
        <f t="shared" si="10"/>
        <v>0</v>
      </c>
      <c r="D112" s="114">
        <f t="shared" si="11"/>
        <v>0</v>
      </c>
      <c r="E112" s="94"/>
      <c r="F112" s="176"/>
      <c r="G112" s="284"/>
      <c r="H112" s="248"/>
      <c r="I112" s="108"/>
      <c r="J112" s="175"/>
    </row>
    <row r="113" spans="1:10" ht="20.100000000000001" customHeight="1" x14ac:dyDescent="0.25">
      <c r="A113" s="72">
        <f t="shared" si="9"/>
        <v>19</v>
      </c>
      <c r="B113" s="194"/>
      <c r="C113" s="70">
        <f t="shared" si="10"/>
        <v>0</v>
      </c>
      <c r="D113" s="114">
        <f t="shared" si="11"/>
        <v>0</v>
      </c>
      <c r="E113" s="94"/>
      <c r="F113" s="176"/>
      <c r="G113" s="284"/>
      <c r="H113" s="248"/>
      <c r="I113" s="108"/>
      <c r="J113" s="175"/>
    </row>
    <row r="114" spans="1:10" ht="20.100000000000001" customHeight="1" x14ac:dyDescent="0.25">
      <c r="A114" s="72">
        <f t="shared" si="9"/>
        <v>19</v>
      </c>
      <c r="B114" s="194"/>
      <c r="C114" s="70">
        <f t="shared" si="10"/>
        <v>0</v>
      </c>
      <c r="D114" s="114">
        <f t="shared" si="11"/>
        <v>0</v>
      </c>
      <c r="E114" s="94"/>
      <c r="F114" s="176"/>
      <c r="G114" s="284"/>
      <c r="H114" s="248"/>
      <c r="I114" s="108"/>
      <c r="J114" s="175"/>
    </row>
    <row r="115" spans="1:10" ht="20.100000000000001" customHeight="1" x14ac:dyDescent="0.25">
      <c r="A115" s="72">
        <f t="shared" si="9"/>
        <v>19</v>
      </c>
      <c r="B115" s="194"/>
      <c r="C115" s="70">
        <f t="shared" si="10"/>
        <v>0</v>
      </c>
      <c r="D115" s="114">
        <f t="shared" si="11"/>
        <v>0</v>
      </c>
      <c r="E115" s="94"/>
      <c r="F115" s="176"/>
      <c r="G115" s="284"/>
      <c r="H115" s="248"/>
      <c r="I115" s="108"/>
      <c r="J115" s="175"/>
    </row>
    <row r="116" spans="1:10" ht="20.100000000000001" customHeight="1" x14ac:dyDescent="0.25">
      <c r="A116" s="72">
        <f t="shared" si="9"/>
        <v>19</v>
      </c>
      <c r="B116" s="194"/>
      <c r="C116" s="70">
        <f t="shared" si="10"/>
        <v>0</v>
      </c>
      <c r="D116" s="114">
        <f t="shared" si="11"/>
        <v>0</v>
      </c>
      <c r="E116" s="94"/>
      <c r="F116" s="176"/>
      <c r="G116" s="284"/>
      <c r="H116" s="248"/>
      <c r="I116" s="108"/>
      <c r="J116" s="175"/>
    </row>
    <row r="117" spans="1:10" ht="20.100000000000001" customHeight="1" x14ac:dyDescent="0.25">
      <c r="A117" s="72">
        <f t="shared" si="9"/>
        <v>19</v>
      </c>
      <c r="B117" s="194"/>
      <c r="C117" s="70">
        <f t="shared" si="10"/>
        <v>0</v>
      </c>
      <c r="D117" s="114">
        <f t="shared" si="11"/>
        <v>0</v>
      </c>
      <c r="E117" s="94"/>
      <c r="F117" s="176"/>
      <c r="G117" s="284"/>
      <c r="H117" s="248"/>
      <c r="I117" s="108"/>
      <c r="J117" s="175"/>
    </row>
    <row r="118" spans="1:10" ht="20.100000000000001" customHeight="1" x14ac:dyDescent="0.25">
      <c r="A118" s="72">
        <f t="shared" si="9"/>
        <v>19</v>
      </c>
      <c r="B118" s="194"/>
      <c r="C118" s="70">
        <f t="shared" si="10"/>
        <v>0</v>
      </c>
      <c r="D118" s="114">
        <f t="shared" si="11"/>
        <v>0</v>
      </c>
      <c r="E118" s="94"/>
      <c r="F118" s="176"/>
      <c r="G118" s="284"/>
      <c r="H118" s="248"/>
      <c r="I118" s="108"/>
      <c r="J118" s="175"/>
    </row>
    <row r="119" spans="1:10" ht="20.100000000000001" customHeight="1" x14ac:dyDescent="0.25">
      <c r="A119" s="72">
        <f t="shared" si="9"/>
        <v>19</v>
      </c>
      <c r="B119" s="194"/>
      <c r="C119" s="70">
        <f t="shared" si="10"/>
        <v>0</v>
      </c>
      <c r="D119" s="114">
        <f t="shared" si="11"/>
        <v>0</v>
      </c>
      <c r="E119" s="94"/>
      <c r="F119" s="176"/>
      <c r="G119" s="284"/>
      <c r="H119" s="248"/>
      <c r="I119" s="108"/>
      <c r="J119" s="175"/>
    </row>
    <row r="120" spans="1:10" ht="20.100000000000001" customHeight="1" x14ac:dyDescent="0.25">
      <c r="A120" s="72">
        <f t="shared" si="9"/>
        <v>19</v>
      </c>
      <c r="B120" s="194"/>
      <c r="C120" s="70">
        <f t="shared" si="10"/>
        <v>0</v>
      </c>
      <c r="D120" s="114">
        <f t="shared" si="11"/>
        <v>0</v>
      </c>
      <c r="E120" s="94"/>
      <c r="F120" s="176"/>
      <c r="G120" s="284"/>
      <c r="H120" s="248"/>
      <c r="I120" s="108"/>
      <c r="J120" s="175"/>
    </row>
    <row r="121" spans="1:10" ht="20.100000000000001" customHeight="1" x14ac:dyDescent="0.25">
      <c r="A121" s="72">
        <f t="shared" si="9"/>
        <v>19</v>
      </c>
      <c r="B121" s="194"/>
      <c r="C121" s="70">
        <f>IFERROR(VLOOKUP(J121,Tabla_Items,2,FALSE),G121)</f>
        <v>0</v>
      </c>
      <c r="D121" s="114">
        <f>IFERROR(VLOOKUP(J121,Tabla_Items,3,FALSE),H121)</f>
        <v>0</v>
      </c>
      <c r="E121" s="94"/>
      <c r="F121" s="176"/>
      <c r="G121" s="284"/>
      <c r="H121" s="248"/>
      <c r="I121" s="108"/>
      <c r="J121" s="175"/>
    </row>
    <row r="122" spans="1:10" ht="20.100000000000001" customHeight="1" x14ac:dyDescent="0.25">
      <c r="A122" s="72">
        <f t="shared" si="9"/>
        <v>19</v>
      </c>
      <c r="B122" s="194"/>
      <c r="C122" s="70">
        <f>IFERROR(VLOOKUP(J122,Tabla_Items,2,FALSE),G122)</f>
        <v>0</v>
      </c>
      <c r="D122" s="114">
        <f>IFERROR(VLOOKUP(J122,Tabla_Items,3,FALSE),H122)</f>
        <v>0</v>
      </c>
      <c r="E122" s="94"/>
      <c r="F122" s="176"/>
      <c r="G122" s="284"/>
      <c r="H122" s="248"/>
      <c r="I122" s="108"/>
      <c r="J122" s="175"/>
    </row>
    <row r="123" spans="1:10" ht="20.100000000000001" customHeight="1" x14ac:dyDescent="0.25">
      <c r="A123" s="72">
        <f t="shared" si="9"/>
        <v>19</v>
      </c>
      <c r="B123" s="194"/>
      <c r="C123" s="70">
        <f t="shared" ref="C123:C137" si="12">IFERROR(VLOOKUP(J123,Tabla_Items,2,FALSE),G123)</f>
        <v>0</v>
      </c>
      <c r="D123" s="114">
        <f t="shared" ref="D123:D137" si="13">IFERROR(VLOOKUP(J123,Tabla_Items,3,FALSE),H123)</f>
        <v>0</v>
      </c>
      <c r="E123" s="94"/>
      <c r="F123" s="176"/>
      <c r="G123" s="284"/>
      <c r="H123" s="248"/>
      <c r="I123" s="108"/>
      <c r="J123" s="175"/>
    </row>
    <row r="124" spans="1:10" ht="20.100000000000001" customHeight="1" x14ac:dyDescent="0.25">
      <c r="A124" s="72">
        <f t="shared" si="9"/>
        <v>19</v>
      </c>
      <c r="B124" s="194"/>
      <c r="C124" s="70">
        <f t="shared" si="12"/>
        <v>0</v>
      </c>
      <c r="D124" s="114">
        <f t="shared" si="13"/>
        <v>0</v>
      </c>
      <c r="E124" s="94"/>
      <c r="F124" s="176"/>
      <c r="G124" s="284"/>
      <c r="H124" s="248"/>
      <c r="I124" s="108"/>
      <c r="J124" s="175"/>
    </row>
    <row r="125" spans="1:10" ht="20.100000000000001" customHeight="1" x14ac:dyDescent="0.25">
      <c r="A125" s="72">
        <f t="shared" si="9"/>
        <v>19</v>
      </c>
      <c r="B125" s="194"/>
      <c r="C125" s="70">
        <f t="shared" si="12"/>
        <v>0</v>
      </c>
      <c r="D125" s="114">
        <f t="shared" si="13"/>
        <v>0</v>
      </c>
      <c r="E125" s="94"/>
      <c r="F125" s="176"/>
      <c r="G125" s="284"/>
      <c r="H125" s="248"/>
      <c r="I125" s="108"/>
      <c r="J125" s="175"/>
    </row>
    <row r="126" spans="1:10" ht="20.100000000000001" customHeight="1" x14ac:dyDescent="0.25">
      <c r="A126" s="72">
        <f t="shared" si="9"/>
        <v>19</v>
      </c>
      <c r="B126" s="194"/>
      <c r="C126" s="70">
        <f t="shared" si="12"/>
        <v>0</v>
      </c>
      <c r="D126" s="114">
        <f t="shared" si="13"/>
        <v>0</v>
      </c>
      <c r="E126" s="94"/>
      <c r="F126" s="176"/>
      <c r="G126" s="284"/>
      <c r="H126" s="248"/>
      <c r="I126" s="108"/>
      <c r="J126" s="175"/>
    </row>
    <row r="127" spans="1:10" ht="20.100000000000001" customHeight="1" x14ac:dyDescent="0.25">
      <c r="A127" s="72">
        <f t="shared" si="9"/>
        <v>19</v>
      </c>
      <c r="B127" s="194"/>
      <c r="C127" s="70">
        <f t="shared" si="12"/>
        <v>0</v>
      </c>
      <c r="D127" s="114">
        <f t="shared" si="13"/>
        <v>0</v>
      </c>
      <c r="E127" s="94"/>
      <c r="F127" s="176"/>
      <c r="G127" s="284"/>
      <c r="H127" s="248"/>
      <c r="I127" s="108"/>
      <c r="J127" s="175"/>
    </row>
    <row r="128" spans="1:10" ht="20.100000000000001" customHeight="1" thickBot="1" x14ac:dyDescent="0.3">
      <c r="A128" s="72">
        <f t="shared" si="9"/>
        <v>19</v>
      </c>
      <c r="B128" s="194"/>
      <c r="C128" s="70">
        <f t="shared" si="12"/>
        <v>0</v>
      </c>
      <c r="D128" s="114">
        <f t="shared" si="13"/>
        <v>0</v>
      </c>
      <c r="E128" s="94"/>
      <c r="F128" s="176"/>
      <c r="G128" s="227"/>
      <c r="H128" s="242"/>
      <c r="I128" s="108"/>
      <c r="J128" s="175"/>
    </row>
    <row r="129" spans="1:10" ht="20.100000000000001" customHeight="1" thickBot="1" x14ac:dyDescent="0.3">
      <c r="A129" s="72">
        <f t="shared" si="9"/>
        <v>19</v>
      </c>
      <c r="B129" s="192"/>
      <c r="C129" s="70">
        <f t="shared" si="12"/>
        <v>0</v>
      </c>
      <c r="D129" s="114">
        <f t="shared" si="13"/>
        <v>0</v>
      </c>
      <c r="E129" s="94"/>
      <c r="F129" s="176"/>
      <c r="G129" s="221"/>
      <c r="H129" s="242"/>
      <c r="I129" s="108"/>
      <c r="J129" s="175"/>
    </row>
    <row r="130" spans="1:10" ht="20.100000000000001" customHeight="1" thickBot="1" x14ac:dyDescent="0.3">
      <c r="A130" s="72">
        <f t="shared" si="9"/>
        <v>19</v>
      </c>
      <c r="B130" s="195"/>
      <c r="C130" s="70">
        <f t="shared" si="12"/>
        <v>0</v>
      </c>
      <c r="D130" s="114">
        <f t="shared" si="13"/>
        <v>0</v>
      </c>
      <c r="E130" s="94"/>
      <c r="F130" s="176"/>
      <c r="G130" s="255"/>
      <c r="H130" s="242"/>
      <c r="I130" s="108"/>
      <c r="J130" s="175"/>
    </row>
    <row r="131" spans="1:10" ht="20.100000000000001" customHeight="1" thickBot="1" x14ac:dyDescent="0.3">
      <c r="A131" s="72">
        <f t="shared" si="9"/>
        <v>19</v>
      </c>
      <c r="B131" s="195"/>
      <c r="C131" s="70">
        <f t="shared" si="12"/>
        <v>0</v>
      </c>
      <c r="D131" s="114">
        <f t="shared" si="13"/>
        <v>0</v>
      </c>
      <c r="E131" s="94"/>
      <c r="F131" s="176"/>
      <c r="G131" s="255"/>
      <c r="H131" s="242"/>
      <c r="I131" s="108"/>
      <c r="J131" s="175"/>
    </row>
    <row r="132" spans="1:10" ht="20.100000000000001" customHeight="1" x14ac:dyDescent="0.25">
      <c r="A132" s="72">
        <f t="shared" si="9"/>
        <v>19</v>
      </c>
      <c r="B132" s="195"/>
      <c r="C132" s="70">
        <f t="shared" si="12"/>
        <v>0</v>
      </c>
      <c r="D132" s="114">
        <f t="shared" si="13"/>
        <v>0</v>
      </c>
      <c r="E132" s="94"/>
      <c r="F132" s="176"/>
      <c r="G132" s="255"/>
      <c r="H132" s="242"/>
      <c r="I132" s="108"/>
      <c r="J132" s="175"/>
    </row>
    <row r="133" spans="1:10" ht="20.100000000000001" customHeight="1" thickBot="1" x14ac:dyDescent="0.3">
      <c r="A133" s="72">
        <f t="shared" si="9"/>
        <v>19</v>
      </c>
      <c r="B133" s="194"/>
      <c r="C133" s="70">
        <f t="shared" si="12"/>
        <v>0</v>
      </c>
      <c r="D133" s="114">
        <f t="shared" si="13"/>
        <v>0</v>
      </c>
      <c r="E133" s="94"/>
      <c r="F133" s="176"/>
      <c r="G133" s="212"/>
      <c r="H133" s="242"/>
      <c r="I133" s="108"/>
      <c r="J133" s="175"/>
    </row>
    <row r="134" spans="1:10" ht="20.100000000000001" customHeight="1" thickBot="1" x14ac:dyDescent="0.3">
      <c r="A134" s="72">
        <f t="shared" si="9"/>
        <v>19</v>
      </c>
      <c r="B134" s="192"/>
      <c r="C134" s="70">
        <f t="shared" si="12"/>
        <v>0</v>
      </c>
      <c r="D134" s="114">
        <f t="shared" si="13"/>
        <v>0</v>
      </c>
      <c r="E134" s="94"/>
      <c r="F134" s="176"/>
      <c r="G134" s="278"/>
      <c r="H134" s="249"/>
      <c r="I134" s="108"/>
      <c r="J134" s="175"/>
    </row>
    <row r="135" spans="1:10" ht="20.100000000000001" customHeight="1" x14ac:dyDescent="0.25">
      <c r="A135" s="72">
        <f t="shared" si="9"/>
        <v>19</v>
      </c>
      <c r="B135" s="199"/>
      <c r="C135" s="70">
        <f t="shared" si="12"/>
        <v>0</v>
      </c>
      <c r="D135" s="114">
        <f t="shared" si="13"/>
        <v>0</v>
      </c>
      <c r="E135" s="94"/>
      <c r="F135" s="176"/>
      <c r="G135" s="238"/>
      <c r="H135" s="257"/>
      <c r="I135" s="108"/>
      <c r="J135" s="175"/>
    </row>
    <row r="136" spans="1:10" ht="20.100000000000001" customHeight="1" x14ac:dyDescent="0.25">
      <c r="A136" s="72">
        <f t="shared" si="9"/>
        <v>19</v>
      </c>
      <c r="B136" s="196"/>
      <c r="C136" s="70">
        <f t="shared" si="12"/>
        <v>0</v>
      </c>
      <c r="D136" s="114">
        <f t="shared" si="13"/>
        <v>0</v>
      </c>
      <c r="E136" s="94"/>
      <c r="F136" s="176"/>
      <c r="G136" s="216"/>
      <c r="H136" s="258"/>
      <c r="I136" s="108"/>
      <c r="J136" s="175"/>
    </row>
    <row r="137" spans="1:10" ht="20.100000000000001" customHeight="1" x14ac:dyDescent="0.25">
      <c r="A137" s="72">
        <f t="shared" si="9"/>
        <v>19</v>
      </c>
      <c r="B137" s="194"/>
      <c r="C137" s="70">
        <f t="shared" si="12"/>
        <v>0</v>
      </c>
      <c r="D137" s="114">
        <f t="shared" si="13"/>
        <v>0</v>
      </c>
      <c r="E137" s="94"/>
      <c r="F137" s="176"/>
      <c r="G137" s="213"/>
      <c r="H137" s="259"/>
      <c r="I137" s="108"/>
      <c r="J137" s="175"/>
    </row>
    <row r="138" spans="1:10" ht="20.100000000000001" customHeight="1" x14ac:dyDescent="0.25">
      <c r="A138" s="72">
        <f t="shared" si="9"/>
        <v>19</v>
      </c>
      <c r="B138" s="194"/>
      <c r="C138" s="70">
        <f>IFERROR(VLOOKUP(J138,Tabla_Items,2,FALSE),G138)</f>
        <v>0</v>
      </c>
      <c r="D138" s="114">
        <f>IFERROR(VLOOKUP(J138,Tabla_Items,3,FALSE),H138)</f>
        <v>0</v>
      </c>
      <c r="E138" s="94"/>
      <c r="F138" s="176"/>
      <c r="G138" s="285"/>
      <c r="H138" s="258"/>
      <c r="I138" s="108"/>
      <c r="J138" s="175"/>
    </row>
    <row r="139" spans="1:10" ht="20.100000000000001" customHeight="1" x14ac:dyDescent="0.25">
      <c r="A139" s="72">
        <f t="shared" si="9"/>
        <v>19</v>
      </c>
      <c r="B139" s="194"/>
      <c r="C139" s="70">
        <f>IFERROR(VLOOKUP(J139,Tabla_Items,2,FALSE),G139)</f>
        <v>0</v>
      </c>
      <c r="D139" s="114">
        <f>IFERROR(VLOOKUP(J139,Tabla_Items,3,FALSE),H139)</f>
        <v>0</v>
      </c>
      <c r="E139" s="94"/>
      <c r="F139" s="176"/>
      <c r="G139" s="285"/>
      <c r="H139" s="258"/>
      <c r="I139" s="108"/>
      <c r="J139" s="175"/>
    </row>
    <row r="140" spans="1:10" ht="20.100000000000001" customHeight="1" x14ac:dyDescent="0.25">
      <c r="A140" s="72">
        <f t="shared" si="9"/>
        <v>19</v>
      </c>
      <c r="B140" s="194"/>
      <c r="C140" s="70">
        <f>IFERROR(VLOOKUP(J140,Tabla_Items,2,FALSE),G140)</f>
        <v>0</v>
      </c>
      <c r="D140" s="114">
        <f>IFERROR(VLOOKUP(J140,Tabla_Items,3,FALSE),H140)</f>
        <v>0</v>
      </c>
      <c r="E140" s="94"/>
      <c r="F140" s="176"/>
      <c r="G140" s="285"/>
      <c r="H140" s="258"/>
      <c r="I140" s="108"/>
      <c r="J140" s="175"/>
    </row>
    <row r="141" spans="1:10" ht="20.100000000000001" customHeight="1" x14ac:dyDescent="0.25">
      <c r="A141" s="72">
        <f t="shared" si="9"/>
        <v>19</v>
      </c>
      <c r="B141" s="194"/>
      <c r="C141" s="70">
        <f>IFERROR(VLOOKUP(J141,Tabla_Items,2,FALSE),G141)</f>
        <v>0</v>
      </c>
      <c r="D141" s="114">
        <f>IFERROR(VLOOKUP(J141,Tabla_Items,3,FALSE),H141)</f>
        <v>0</v>
      </c>
      <c r="E141" s="94"/>
      <c r="F141" s="176"/>
      <c r="G141" s="285"/>
      <c r="H141" s="258"/>
      <c r="I141" s="108"/>
      <c r="J141" s="175"/>
    </row>
    <row r="142" spans="1:10" ht="20.100000000000001" customHeight="1" x14ac:dyDescent="0.25">
      <c r="A142" s="72">
        <f>IF(D142=0,A141,A141+1)</f>
        <v>19</v>
      </c>
      <c r="B142" s="194"/>
      <c r="C142" s="70">
        <f>IFERROR(VLOOKUP(J142,Tabla_Items,2,FALSE),G142)</f>
        <v>0</v>
      </c>
      <c r="D142" s="114">
        <f>IFERROR(VLOOKUP(J142,Tabla_Items,3,FALSE),H142)</f>
        <v>0</v>
      </c>
      <c r="E142" s="94"/>
      <c r="F142" s="176"/>
      <c r="G142" s="285"/>
      <c r="H142" s="258"/>
      <c r="I142" s="108"/>
      <c r="J142" s="175"/>
    </row>
    <row r="143" spans="1:10" ht="20.100000000000001" customHeight="1" x14ac:dyDescent="0.25">
      <c r="A143" s="72">
        <f t="shared" si="9"/>
        <v>19</v>
      </c>
      <c r="B143" s="194"/>
      <c r="C143" s="70">
        <f t="shared" ref="C143:C204" si="14">IFERROR(VLOOKUP(J143,Tabla_Items,2,FALSE),G143)</f>
        <v>0</v>
      </c>
      <c r="D143" s="114">
        <f t="shared" ref="D143:D204" si="15">IFERROR(VLOOKUP(J143,Tabla_Items,3,FALSE),H143)</f>
        <v>0</v>
      </c>
      <c r="E143" s="94"/>
      <c r="G143" s="285"/>
      <c r="H143" s="258"/>
      <c r="I143" s="108"/>
      <c r="J143" s="175"/>
    </row>
    <row r="144" spans="1:10" ht="20.100000000000001" customHeight="1" x14ac:dyDescent="0.25">
      <c r="A144" s="72">
        <f t="shared" si="9"/>
        <v>19</v>
      </c>
      <c r="B144" s="194"/>
      <c r="C144" s="70">
        <f t="shared" si="14"/>
        <v>0</v>
      </c>
      <c r="D144" s="114">
        <f t="shared" si="15"/>
        <v>0</v>
      </c>
      <c r="E144" s="94"/>
      <c r="G144" s="285"/>
      <c r="H144" s="258"/>
      <c r="I144" s="108"/>
      <c r="J144" s="175"/>
    </row>
    <row r="145" spans="1:10" ht="20.100000000000001" customHeight="1" x14ac:dyDescent="0.25">
      <c r="A145" s="72">
        <f t="shared" si="9"/>
        <v>19</v>
      </c>
      <c r="B145" s="194"/>
      <c r="C145" s="70">
        <f t="shared" si="14"/>
        <v>0</v>
      </c>
      <c r="D145" s="114">
        <f t="shared" si="15"/>
        <v>0</v>
      </c>
      <c r="E145" s="94"/>
      <c r="G145" s="285"/>
      <c r="H145" s="258"/>
      <c r="I145" s="108"/>
      <c r="J145" s="175"/>
    </row>
    <row r="146" spans="1:10" ht="20.100000000000001" customHeight="1" x14ac:dyDescent="0.25">
      <c r="A146" s="72">
        <f t="shared" si="9"/>
        <v>19</v>
      </c>
      <c r="B146" s="194"/>
      <c r="C146" s="70">
        <f t="shared" si="14"/>
        <v>0</v>
      </c>
      <c r="D146" s="114">
        <f t="shared" si="15"/>
        <v>0</v>
      </c>
      <c r="E146" s="94"/>
      <c r="G146" s="285"/>
      <c r="H146" s="258"/>
      <c r="I146" s="108"/>
      <c r="J146" s="175"/>
    </row>
    <row r="147" spans="1:10" ht="20.100000000000001" customHeight="1" x14ac:dyDescent="0.25">
      <c r="A147" s="72">
        <f t="shared" si="9"/>
        <v>19</v>
      </c>
      <c r="B147" s="194"/>
      <c r="C147" s="70">
        <f t="shared" si="14"/>
        <v>0</v>
      </c>
      <c r="D147" s="114">
        <f t="shared" si="15"/>
        <v>0</v>
      </c>
      <c r="E147" s="94"/>
      <c r="G147" s="285"/>
      <c r="H147" s="258"/>
      <c r="I147" s="108"/>
      <c r="J147" s="175"/>
    </row>
    <row r="148" spans="1:10" ht="20.100000000000001" customHeight="1" x14ac:dyDescent="0.25">
      <c r="A148" s="72">
        <f t="shared" si="9"/>
        <v>19</v>
      </c>
      <c r="B148" s="194"/>
      <c r="C148" s="70">
        <f t="shared" si="14"/>
        <v>0</v>
      </c>
      <c r="D148" s="114">
        <f t="shared" si="15"/>
        <v>0</v>
      </c>
      <c r="E148" s="94"/>
      <c r="G148" s="285"/>
      <c r="H148" s="258"/>
      <c r="I148" s="108"/>
      <c r="J148" s="175"/>
    </row>
    <row r="149" spans="1:10" ht="20.100000000000001" customHeight="1" x14ac:dyDescent="0.25">
      <c r="A149" s="72">
        <f t="shared" si="9"/>
        <v>19</v>
      </c>
      <c r="B149" s="194"/>
      <c r="C149" s="70">
        <f t="shared" si="14"/>
        <v>0</v>
      </c>
      <c r="D149" s="114">
        <f t="shared" si="15"/>
        <v>0</v>
      </c>
      <c r="E149" s="94"/>
      <c r="G149" s="285"/>
      <c r="H149" s="258"/>
      <c r="I149" s="108"/>
      <c r="J149" s="175"/>
    </row>
    <row r="150" spans="1:10" ht="20.100000000000001" customHeight="1" x14ac:dyDescent="0.25">
      <c r="A150" s="72">
        <f t="shared" si="9"/>
        <v>19</v>
      </c>
      <c r="B150" s="194"/>
      <c r="C150" s="70">
        <f t="shared" si="14"/>
        <v>0</v>
      </c>
      <c r="D150" s="114">
        <f t="shared" si="15"/>
        <v>0</v>
      </c>
      <c r="E150" s="94"/>
      <c r="G150" s="285"/>
      <c r="H150" s="258"/>
      <c r="I150" s="108"/>
      <c r="J150" s="175"/>
    </row>
    <row r="151" spans="1:10" ht="20.100000000000001" customHeight="1" x14ac:dyDescent="0.25">
      <c r="A151" s="72">
        <f t="shared" si="9"/>
        <v>19</v>
      </c>
      <c r="B151" s="194"/>
      <c r="C151" s="70">
        <f t="shared" si="14"/>
        <v>0</v>
      </c>
      <c r="D151" s="114">
        <f t="shared" si="15"/>
        <v>0</v>
      </c>
      <c r="E151" s="94"/>
      <c r="G151" s="285"/>
      <c r="H151" s="258"/>
      <c r="I151" s="108"/>
      <c r="J151" s="175"/>
    </row>
    <row r="152" spans="1:10" ht="20.100000000000001" customHeight="1" x14ac:dyDescent="0.25">
      <c r="A152" s="72">
        <f t="shared" si="9"/>
        <v>19</v>
      </c>
      <c r="B152" s="194"/>
      <c r="C152" s="70">
        <f t="shared" si="14"/>
        <v>0</v>
      </c>
      <c r="D152" s="114">
        <f t="shared" si="15"/>
        <v>0</v>
      </c>
      <c r="E152" s="94"/>
      <c r="G152" s="285"/>
      <c r="H152" s="258"/>
      <c r="I152" s="108"/>
      <c r="J152" s="175"/>
    </row>
    <row r="153" spans="1:10" ht="20.100000000000001" customHeight="1" x14ac:dyDescent="0.25">
      <c r="A153" s="72">
        <f t="shared" si="9"/>
        <v>19</v>
      </c>
      <c r="B153" s="194"/>
      <c r="C153" s="70">
        <f t="shared" si="14"/>
        <v>0</v>
      </c>
      <c r="D153" s="114">
        <f t="shared" si="15"/>
        <v>0</v>
      </c>
      <c r="E153" s="94"/>
      <c r="G153" s="285"/>
      <c r="H153" s="258"/>
      <c r="I153" s="108"/>
      <c r="J153" s="175"/>
    </row>
    <row r="154" spans="1:10" ht="20.100000000000001" customHeight="1" x14ac:dyDescent="0.25">
      <c r="A154" s="72">
        <f t="shared" si="9"/>
        <v>19</v>
      </c>
      <c r="B154" s="194"/>
      <c r="C154" s="70">
        <f t="shared" si="14"/>
        <v>0</v>
      </c>
      <c r="D154" s="114">
        <f t="shared" si="15"/>
        <v>0</v>
      </c>
      <c r="E154" s="94"/>
      <c r="G154" s="285"/>
      <c r="H154" s="258"/>
      <c r="I154" s="108"/>
      <c r="J154" s="175"/>
    </row>
    <row r="155" spans="1:10" ht="20.100000000000001" customHeight="1" x14ac:dyDescent="0.25">
      <c r="A155" s="72">
        <f t="shared" ref="A155:A218" si="16">IF(D155=0,A154,A154+1)</f>
        <v>19</v>
      </c>
      <c r="B155" s="194"/>
      <c r="C155" s="70">
        <f t="shared" si="14"/>
        <v>0</v>
      </c>
      <c r="D155" s="114">
        <f t="shared" si="15"/>
        <v>0</v>
      </c>
      <c r="E155" s="94"/>
      <c r="G155" s="285"/>
      <c r="H155" s="258"/>
      <c r="I155" s="108"/>
      <c r="J155" s="175"/>
    </row>
    <row r="156" spans="1:10" ht="20.100000000000001" customHeight="1" x14ac:dyDescent="0.25">
      <c r="A156" s="72">
        <f t="shared" si="16"/>
        <v>19</v>
      </c>
      <c r="B156" s="194"/>
      <c r="C156" s="70">
        <f t="shared" si="14"/>
        <v>0</v>
      </c>
      <c r="D156" s="114">
        <f t="shared" si="15"/>
        <v>0</v>
      </c>
      <c r="E156" s="94"/>
      <c r="G156" s="285"/>
      <c r="H156" s="258"/>
      <c r="I156" s="108"/>
      <c r="J156" s="175"/>
    </row>
    <row r="157" spans="1:10" ht="20.100000000000001" customHeight="1" x14ac:dyDescent="0.25">
      <c r="A157" s="72">
        <f t="shared" si="16"/>
        <v>19</v>
      </c>
      <c r="B157" s="194"/>
      <c r="C157" s="70">
        <f t="shared" si="14"/>
        <v>0</v>
      </c>
      <c r="D157" s="114">
        <f t="shared" si="15"/>
        <v>0</v>
      </c>
      <c r="E157" s="94"/>
      <c r="G157" s="285"/>
      <c r="H157" s="258"/>
      <c r="I157" s="108"/>
      <c r="J157" s="175"/>
    </row>
    <row r="158" spans="1:10" ht="20.100000000000001" customHeight="1" x14ac:dyDescent="0.25">
      <c r="A158" s="72">
        <f t="shared" si="16"/>
        <v>19</v>
      </c>
      <c r="B158" s="194"/>
      <c r="C158" s="70">
        <f t="shared" si="14"/>
        <v>0</v>
      </c>
      <c r="D158" s="114">
        <f t="shared" si="15"/>
        <v>0</v>
      </c>
      <c r="E158" s="94"/>
      <c r="G158" s="285"/>
      <c r="H158" s="258"/>
      <c r="I158" s="108"/>
      <c r="J158" s="175"/>
    </row>
    <row r="159" spans="1:10" ht="20.100000000000001" customHeight="1" x14ac:dyDescent="0.25">
      <c r="A159" s="72">
        <f t="shared" si="16"/>
        <v>19</v>
      </c>
      <c r="B159" s="194"/>
      <c r="C159" s="70">
        <f t="shared" si="14"/>
        <v>0</v>
      </c>
      <c r="D159" s="114">
        <f t="shared" si="15"/>
        <v>0</v>
      </c>
      <c r="E159" s="94"/>
      <c r="G159" s="285"/>
      <c r="H159" s="258"/>
      <c r="I159" s="108"/>
      <c r="J159" s="175"/>
    </row>
    <row r="160" spans="1:10" ht="20.100000000000001" customHeight="1" x14ac:dyDescent="0.25">
      <c r="A160" s="72">
        <f t="shared" si="16"/>
        <v>19</v>
      </c>
      <c r="B160" s="194"/>
      <c r="C160" s="70">
        <f t="shared" si="14"/>
        <v>0</v>
      </c>
      <c r="D160" s="114">
        <f t="shared" si="15"/>
        <v>0</v>
      </c>
      <c r="E160" s="94"/>
      <c r="G160" s="285"/>
      <c r="H160" s="258"/>
      <c r="I160" s="108"/>
      <c r="J160" s="175"/>
    </row>
    <row r="161" spans="1:10" ht="20.100000000000001" customHeight="1" x14ac:dyDescent="0.25">
      <c r="A161" s="72">
        <f t="shared" si="16"/>
        <v>19</v>
      </c>
      <c r="B161" s="194"/>
      <c r="C161" s="70">
        <f t="shared" si="14"/>
        <v>0</v>
      </c>
      <c r="D161" s="114">
        <f t="shared" si="15"/>
        <v>0</v>
      </c>
      <c r="E161" s="94"/>
      <c r="G161" s="285"/>
      <c r="H161" s="258"/>
      <c r="I161" s="108"/>
      <c r="J161" s="175"/>
    </row>
    <row r="162" spans="1:10" ht="20.100000000000001" customHeight="1" x14ac:dyDescent="0.25">
      <c r="A162" s="72">
        <f t="shared" si="16"/>
        <v>19</v>
      </c>
      <c r="B162" s="194"/>
      <c r="C162" s="70">
        <f t="shared" si="14"/>
        <v>0</v>
      </c>
      <c r="D162" s="114">
        <f t="shared" si="15"/>
        <v>0</v>
      </c>
      <c r="E162" s="94"/>
      <c r="G162" s="285"/>
      <c r="H162" s="258"/>
      <c r="I162" s="108"/>
      <c r="J162" s="175"/>
    </row>
    <row r="163" spans="1:10" ht="20.100000000000001" customHeight="1" x14ac:dyDescent="0.25">
      <c r="A163" s="72">
        <f t="shared" si="16"/>
        <v>19</v>
      </c>
      <c r="B163" s="194"/>
      <c r="C163" s="70">
        <f t="shared" si="14"/>
        <v>0</v>
      </c>
      <c r="D163" s="114">
        <f t="shared" si="15"/>
        <v>0</v>
      </c>
      <c r="E163" s="94"/>
      <c r="G163" s="285"/>
      <c r="H163" s="258"/>
      <c r="I163" s="108"/>
      <c r="J163" s="175"/>
    </row>
    <row r="164" spans="1:10" ht="20.100000000000001" customHeight="1" x14ac:dyDescent="0.25">
      <c r="A164" s="72">
        <f t="shared" si="16"/>
        <v>19</v>
      </c>
      <c r="B164" s="194"/>
      <c r="C164" s="70">
        <f t="shared" ref="C164:C171" si="17">IFERROR(VLOOKUP(J164,Tabla_Items,2,FALSE),G164)</f>
        <v>0</v>
      </c>
      <c r="D164" s="114">
        <f t="shared" ref="D164:D171" si="18">IFERROR(VLOOKUP(J164,Tabla_Items,3,FALSE),H164)</f>
        <v>0</v>
      </c>
      <c r="E164" s="94"/>
      <c r="G164" s="285"/>
      <c r="H164" s="258"/>
      <c r="I164" s="108"/>
      <c r="J164" s="175"/>
    </row>
    <row r="165" spans="1:10" ht="20.100000000000001" customHeight="1" x14ac:dyDescent="0.25">
      <c r="A165" s="72">
        <f t="shared" si="16"/>
        <v>19</v>
      </c>
      <c r="B165" s="194"/>
      <c r="C165" s="70">
        <f t="shared" si="17"/>
        <v>0</v>
      </c>
      <c r="D165" s="114">
        <f t="shared" si="18"/>
        <v>0</v>
      </c>
      <c r="E165" s="94"/>
      <c r="G165" s="285"/>
      <c r="H165" s="258"/>
      <c r="I165" s="108"/>
      <c r="J165" s="175"/>
    </row>
    <row r="166" spans="1:10" ht="20.100000000000001" customHeight="1" x14ac:dyDescent="0.25">
      <c r="A166" s="72">
        <f t="shared" si="16"/>
        <v>19</v>
      </c>
      <c r="B166" s="194"/>
      <c r="C166" s="70">
        <f t="shared" si="17"/>
        <v>0</v>
      </c>
      <c r="D166" s="114">
        <f t="shared" si="18"/>
        <v>0</v>
      </c>
      <c r="E166" s="94"/>
      <c r="G166" s="285"/>
      <c r="H166" s="258"/>
      <c r="I166" s="108"/>
      <c r="J166" s="175"/>
    </row>
    <row r="167" spans="1:10" ht="20.100000000000001" customHeight="1" x14ac:dyDescent="0.25">
      <c r="A167" s="72">
        <f t="shared" si="16"/>
        <v>19</v>
      </c>
      <c r="B167" s="194"/>
      <c r="C167" s="70">
        <f t="shared" si="17"/>
        <v>0</v>
      </c>
      <c r="D167" s="114">
        <f t="shared" si="18"/>
        <v>0</v>
      </c>
      <c r="E167" s="94"/>
      <c r="G167" s="285"/>
      <c r="H167" s="258"/>
      <c r="I167" s="108"/>
      <c r="J167" s="175"/>
    </row>
    <row r="168" spans="1:10" ht="20.100000000000001" customHeight="1" x14ac:dyDescent="0.25">
      <c r="A168" s="72">
        <f t="shared" si="16"/>
        <v>19</v>
      </c>
      <c r="B168" s="194"/>
      <c r="C168" s="70">
        <f t="shared" si="17"/>
        <v>0</v>
      </c>
      <c r="D168" s="114">
        <f t="shared" si="18"/>
        <v>0</v>
      </c>
      <c r="E168" s="94"/>
      <c r="G168" s="285"/>
      <c r="H168" s="258"/>
      <c r="I168" s="108"/>
      <c r="J168" s="175"/>
    </row>
    <row r="169" spans="1:10" ht="20.100000000000001" customHeight="1" x14ac:dyDescent="0.25">
      <c r="A169" s="72">
        <f t="shared" si="16"/>
        <v>19</v>
      </c>
      <c r="B169" s="194"/>
      <c r="C169" s="70">
        <f t="shared" si="17"/>
        <v>0</v>
      </c>
      <c r="D169" s="114">
        <f t="shared" si="18"/>
        <v>0</v>
      </c>
      <c r="E169" s="94"/>
      <c r="G169" s="285"/>
      <c r="H169" s="258"/>
      <c r="I169" s="108"/>
      <c r="J169" s="175"/>
    </row>
    <row r="170" spans="1:10" ht="20.100000000000001" customHeight="1" x14ac:dyDescent="0.25">
      <c r="A170" s="72">
        <f t="shared" si="16"/>
        <v>19</v>
      </c>
      <c r="B170" s="194"/>
      <c r="C170" s="70">
        <f t="shared" si="17"/>
        <v>0</v>
      </c>
      <c r="D170" s="114">
        <f t="shared" si="18"/>
        <v>0</v>
      </c>
      <c r="E170" s="94"/>
      <c r="G170" s="285"/>
      <c r="H170" s="258"/>
      <c r="I170" s="108"/>
      <c r="J170" s="175"/>
    </row>
    <row r="171" spans="1:10" ht="20.100000000000001" customHeight="1" x14ac:dyDescent="0.25">
      <c r="A171" s="72">
        <f t="shared" si="16"/>
        <v>19</v>
      </c>
      <c r="B171" s="194"/>
      <c r="C171" s="70">
        <f t="shared" si="17"/>
        <v>0</v>
      </c>
      <c r="D171" s="114">
        <f t="shared" si="18"/>
        <v>0</v>
      </c>
      <c r="E171" s="94"/>
      <c r="G171" s="285"/>
      <c r="H171" s="258"/>
      <c r="I171" s="108"/>
      <c r="J171" s="175"/>
    </row>
    <row r="172" spans="1:10" ht="20.100000000000001" customHeight="1" x14ac:dyDescent="0.25">
      <c r="A172" s="72">
        <f t="shared" si="16"/>
        <v>19</v>
      </c>
      <c r="B172" s="194"/>
      <c r="C172" s="70">
        <f t="shared" si="14"/>
        <v>0</v>
      </c>
      <c r="D172" s="114">
        <f t="shared" si="15"/>
        <v>0</v>
      </c>
      <c r="E172" s="94"/>
      <c r="G172" s="285"/>
      <c r="H172" s="258"/>
      <c r="I172" s="108"/>
      <c r="J172" s="175"/>
    </row>
    <row r="173" spans="1:10" ht="20.100000000000001" customHeight="1" x14ac:dyDescent="0.25">
      <c r="A173" s="72">
        <f t="shared" si="16"/>
        <v>19</v>
      </c>
      <c r="B173" s="194"/>
      <c r="C173" s="70">
        <f t="shared" si="14"/>
        <v>0</v>
      </c>
      <c r="D173" s="114">
        <f t="shared" si="15"/>
        <v>0</v>
      </c>
      <c r="E173" s="94"/>
      <c r="G173" s="285"/>
      <c r="H173" s="258"/>
      <c r="I173" s="108"/>
      <c r="J173" s="175"/>
    </row>
    <row r="174" spans="1:10" ht="20.100000000000001" customHeight="1" x14ac:dyDescent="0.25">
      <c r="A174" s="72">
        <f t="shared" si="16"/>
        <v>19</v>
      </c>
      <c r="B174" s="194"/>
      <c r="C174" s="70">
        <f t="shared" si="14"/>
        <v>0</v>
      </c>
      <c r="D174" s="114">
        <f t="shared" si="15"/>
        <v>0</v>
      </c>
      <c r="E174" s="94"/>
      <c r="G174" s="285"/>
      <c r="H174" s="258"/>
      <c r="I174" s="108"/>
      <c r="J174" s="175"/>
    </row>
    <row r="175" spans="1:10" ht="20.100000000000001" customHeight="1" x14ac:dyDescent="0.25">
      <c r="A175" s="72">
        <f t="shared" si="16"/>
        <v>19</v>
      </c>
      <c r="B175" s="194"/>
      <c r="C175" s="70">
        <f t="shared" si="14"/>
        <v>0</v>
      </c>
      <c r="D175" s="114">
        <f t="shared" si="15"/>
        <v>0</v>
      </c>
      <c r="E175" s="94"/>
      <c r="G175" s="285"/>
      <c r="H175" s="258"/>
      <c r="I175" s="108"/>
      <c r="J175" s="175"/>
    </row>
    <row r="176" spans="1:10" ht="20.100000000000001" customHeight="1" x14ac:dyDescent="0.25">
      <c r="A176" s="72">
        <f t="shared" si="16"/>
        <v>19</v>
      </c>
      <c r="B176" s="194"/>
      <c r="C176" s="70">
        <f t="shared" si="14"/>
        <v>0</v>
      </c>
      <c r="D176" s="114">
        <f t="shared" si="15"/>
        <v>0</v>
      </c>
      <c r="E176" s="94"/>
      <c r="G176" s="285"/>
      <c r="H176" s="258"/>
      <c r="I176" s="108"/>
      <c r="J176" s="175"/>
    </row>
    <row r="177" spans="1:10" ht="20.100000000000001" customHeight="1" x14ac:dyDescent="0.25">
      <c r="A177" s="72">
        <f t="shared" si="16"/>
        <v>19</v>
      </c>
      <c r="B177" s="194"/>
      <c r="C177" s="70">
        <f t="shared" si="14"/>
        <v>0</v>
      </c>
      <c r="D177" s="114">
        <f t="shared" si="15"/>
        <v>0</v>
      </c>
      <c r="E177" s="94"/>
      <c r="G177" s="285"/>
      <c r="H177" s="258"/>
      <c r="I177" s="108"/>
      <c r="J177" s="175"/>
    </row>
    <row r="178" spans="1:10" ht="20.100000000000001" customHeight="1" x14ac:dyDescent="0.25">
      <c r="A178" s="72">
        <f t="shared" si="16"/>
        <v>19</v>
      </c>
      <c r="B178" s="194"/>
      <c r="C178" s="70">
        <f t="shared" si="14"/>
        <v>0</v>
      </c>
      <c r="D178" s="114">
        <f t="shared" si="15"/>
        <v>0</v>
      </c>
      <c r="E178" s="94"/>
      <c r="G178" s="285"/>
      <c r="H178" s="258"/>
      <c r="I178" s="108"/>
      <c r="J178" s="175"/>
    </row>
    <row r="179" spans="1:10" ht="20.100000000000001" customHeight="1" x14ac:dyDescent="0.25">
      <c r="A179" s="72">
        <f t="shared" si="16"/>
        <v>19</v>
      </c>
      <c r="B179" s="194"/>
      <c r="C179" s="70">
        <f t="shared" si="14"/>
        <v>0</v>
      </c>
      <c r="D179" s="114">
        <f t="shared" si="15"/>
        <v>0</v>
      </c>
      <c r="E179" s="94"/>
      <c r="G179" s="285"/>
      <c r="H179" s="258"/>
      <c r="I179" s="108"/>
      <c r="J179" s="175"/>
    </row>
    <row r="180" spans="1:10" ht="20.100000000000001" customHeight="1" x14ac:dyDescent="0.25">
      <c r="A180" s="72">
        <f t="shared" si="16"/>
        <v>19</v>
      </c>
      <c r="B180" s="194"/>
      <c r="C180" s="70">
        <f t="shared" si="14"/>
        <v>0</v>
      </c>
      <c r="D180" s="114">
        <f t="shared" si="15"/>
        <v>0</v>
      </c>
      <c r="E180" s="94"/>
      <c r="G180" s="213"/>
      <c r="H180" s="259"/>
      <c r="I180" s="108"/>
      <c r="J180" s="175"/>
    </row>
    <row r="181" spans="1:10" ht="20.100000000000001" customHeight="1" x14ac:dyDescent="0.25">
      <c r="A181" s="72">
        <f t="shared" si="16"/>
        <v>19</v>
      </c>
      <c r="B181" s="194"/>
      <c r="C181" s="70">
        <f t="shared" si="14"/>
        <v>0</v>
      </c>
      <c r="D181" s="114">
        <f t="shared" si="15"/>
        <v>0</v>
      </c>
      <c r="E181" s="94"/>
      <c r="G181" s="260"/>
      <c r="H181" s="259"/>
      <c r="I181" s="108"/>
      <c r="J181" s="175"/>
    </row>
    <row r="182" spans="1:10" ht="20.100000000000001" customHeight="1" x14ac:dyDescent="0.25">
      <c r="A182" s="72">
        <f t="shared" si="16"/>
        <v>19</v>
      </c>
      <c r="B182" s="194"/>
      <c r="C182" s="70">
        <f t="shared" si="14"/>
        <v>0</v>
      </c>
      <c r="D182" s="114">
        <f t="shared" si="15"/>
        <v>0</v>
      </c>
      <c r="E182" s="94"/>
      <c r="G182" s="260"/>
      <c r="H182" s="259"/>
      <c r="I182" s="108"/>
      <c r="J182" s="175"/>
    </row>
    <row r="183" spans="1:10" ht="20.100000000000001" customHeight="1" x14ac:dyDescent="0.25">
      <c r="A183" s="72">
        <f t="shared" si="16"/>
        <v>19</v>
      </c>
      <c r="B183" s="194"/>
      <c r="C183" s="70">
        <f t="shared" si="14"/>
        <v>0</v>
      </c>
      <c r="D183" s="114">
        <f t="shared" si="15"/>
        <v>0</v>
      </c>
      <c r="E183" s="94"/>
      <c r="G183" s="260"/>
      <c r="H183" s="259"/>
      <c r="I183" s="108"/>
      <c r="J183" s="175"/>
    </row>
    <row r="184" spans="1:10" ht="20.100000000000001" customHeight="1" x14ac:dyDescent="0.25">
      <c r="A184" s="72">
        <f t="shared" si="16"/>
        <v>19</v>
      </c>
      <c r="B184" s="194"/>
      <c r="C184" s="70">
        <f t="shared" si="14"/>
        <v>0</v>
      </c>
      <c r="D184" s="114">
        <f t="shared" si="15"/>
        <v>0</v>
      </c>
      <c r="E184" s="94"/>
      <c r="G184" s="260"/>
      <c r="H184" s="259"/>
      <c r="I184" s="108"/>
      <c r="J184" s="175"/>
    </row>
    <row r="185" spans="1:10" ht="20.100000000000001" customHeight="1" x14ac:dyDescent="0.25">
      <c r="A185" s="72">
        <f t="shared" si="16"/>
        <v>19</v>
      </c>
      <c r="B185" s="194"/>
      <c r="C185" s="70">
        <f t="shared" si="14"/>
        <v>0</v>
      </c>
      <c r="D185" s="114">
        <f t="shared" si="15"/>
        <v>0</v>
      </c>
      <c r="E185" s="94"/>
      <c r="G185" s="260"/>
      <c r="H185" s="259"/>
      <c r="I185" s="108"/>
      <c r="J185" s="175"/>
    </row>
    <row r="186" spans="1:10" ht="20.100000000000001" customHeight="1" x14ac:dyDescent="0.25">
      <c r="A186" s="72">
        <f t="shared" si="16"/>
        <v>19</v>
      </c>
      <c r="B186" s="194"/>
      <c r="C186" s="70">
        <f>IFERROR(VLOOKUP(J186,Tabla_Items,2,FALSE),G186)</f>
        <v>0</v>
      </c>
      <c r="D186" s="114">
        <f>IFERROR(VLOOKUP(J186,Tabla_Items,3,FALSE),H186)</f>
        <v>0</v>
      </c>
      <c r="E186" s="94"/>
      <c r="G186" s="229"/>
      <c r="H186" s="259"/>
      <c r="I186" s="108"/>
      <c r="J186" s="175"/>
    </row>
    <row r="187" spans="1:10" ht="20.100000000000001" customHeight="1" x14ac:dyDescent="0.25">
      <c r="A187" s="72">
        <f t="shared" si="16"/>
        <v>19</v>
      </c>
      <c r="B187" s="194"/>
      <c r="C187" s="70">
        <f t="shared" si="14"/>
        <v>0</v>
      </c>
      <c r="D187" s="114">
        <f t="shared" si="15"/>
        <v>0</v>
      </c>
      <c r="E187" s="94"/>
      <c r="G187" s="216"/>
      <c r="H187" s="259"/>
      <c r="I187" s="108"/>
      <c r="J187" s="175"/>
    </row>
    <row r="188" spans="1:10" ht="20.100000000000001" customHeight="1" x14ac:dyDescent="0.25">
      <c r="A188" s="72">
        <f t="shared" si="16"/>
        <v>19</v>
      </c>
      <c r="B188" s="194"/>
      <c r="C188" s="70">
        <f>IFERROR(VLOOKUP(J188,Tabla_Items,2,FALSE),G188)</f>
        <v>0</v>
      </c>
      <c r="D188" s="114">
        <f>IFERROR(VLOOKUP(J188,Tabla_Items,3,FALSE),H188)</f>
        <v>0</v>
      </c>
      <c r="E188" s="94"/>
      <c r="G188" s="261"/>
      <c r="H188" s="259"/>
      <c r="I188" s="108"/>
      <c r="J188" s="175"/>
    </row>
    <row r="189" spans="1:10" ht="20.100000000000001" customHeight="1" x14ac:dyDescent="0.25">
      <c r="A189" s="72">
        <f t="shared" si="16"/>
        <v>19</v>
      </c>
      <c r="B189" s="194"/>
      <c r="C189" s="70">
        <f>IFERROR(VLOOKUP(J189,Tabla_Items,2,FALSE),G189)</f>
        <v>0</v>
      </c>
      <c r="D189" s="114">
        <f>IFERROR(VLOOKUP(J189,Tabla_Items,3,FALSE),H189)</f>
        <v>0</v>
      </c>
      <c r="E189" s="94"/>
      <c r="G189" s="261"/>
      <c r="H189" s="259"/>
      <c r="I189" s="108"/>
      <c r="J189" s="175"/>
    </row>
    <row r="190" spans="1:10" ht="20.100000000000001" customHeight="1" x14ac:dyDescent="0.25">
      <c r="A190" s="72">
        <f t="shared" si="16"/>
        <v>19</v>
      </c>
      <c r="B190" s="194"/>
      <c r="C190" s="70">
        <f>IFERROR(VLOOKUP(J190,Tabla_Items,2,FALSE),G190)</f>
        <v>0</v>
      </c>
      <c r="D190" s="114">
        <f>IFERROR(VLOOKUP(J190,Tabla_Items,3,FALSE),H190)</f>
        <v>0</v>
      </c>
      <c r="E190" s="94"/>
      <c r="G190" s="261"/>
      <c r="H190" s="259"/>
      <c r="I190" s="108"/>
      <c r="J190" s="175"/>
    </row>
    <row r="191" spans="1:10" ht="20.100000000000001" customHeight="1" x14ac:dyDescent="0.25">
      <c r="A191" s="72">
        <f t="shared" si="16"/>
        <v>19</v>
      </c>
      <c r="B191" s="194"/>
      <c r="C191" s="70">
        <f t="shared" si="14"/>
        <v>0</v>
      </c>
      <c r="D191" s="114">
        <f t="shared" si="15"/>
        <v>0</v>
      </c>
      <c r="E191" s="94"/>
      <c r="G191" s="261"/>
      <c r="H191" s="259"/>
      <c r="I191" s="108"/>
      <c r="J191" s="175"/>
    </row>
    <row r="192" spans="1:10" ht="20.100000000000001" customHeight="1" x14ac:dyDescent="0.25">
      <c r="A192" s="72">
        <f t="shared" si="16"/>
        <v>19</v>
      </c>
      <c r="B192" s="194"/>
      <c r="C192" s="70">
        <f t="shared" si="14"/>
        <v>0</v>
      </c>
      <c r="D192" s="114">
        <f t="shared" si="15"/>
        <v>0</v>
      </c>
      <c r="E192" s="94"/>
      <c r="G192" s="261"/>
      <c r="H192" s="259"/>
      <c r="I192" s="108"/>
      <c r="J192" s="175"/>
    </row>
    <row r="193" spans="1:10" ht="20.100000000000001" customHeight="1" x14ac:dyDescent="0.25">
      <c r="A193" s="72">
        <f t="shared" si="16"/>
        <v>19</v>
      </c>
      <c r="B193" s="194"/>
      <c r="C193" s="70">
        <f t="shared" si="14"/>
        <v>0</v>
      </c>
      <c r="D193" s="114">
        <f t="shared" si="15"/>
        <v>0</v>
      </c>
      <c r="E193" s="94"/>
      <c r="G193" s="261"/>
      <c r="H193" s="259"/>
      <c r="I193" s="108"/>
      <c r="J193" s="175"/>
    </row>
    <row r="194" spans="1:10" ht="20.100000000000001" customHeight="1" x14ac:dyDescent="0.25">
      <c r="A194" s="72">
        <f t="shared" si="16"/>
        <v>19</v>
      </c>
      <c r="B194" s="194"/>
      <c r="C194" s="70">
        <f t="shared" si="14"/>
        <v>0</v>
      </c>
      <c r="D194" s="114">
        <f t="shared" si="15"/>
        <v>0</v>
      </c>
      <c r="E194" s="94"/>
      <c r="G194" s="261"/>
      <c r="H194" s="259"/>
      <c r="I194" s="108"/>
      <c r="J194" s="175"/>
    </row>
    <row r="195" spans="1:10" ht="20.100000000000001" customHeight="1" x14ac:dyDescent="0.25">
      <c r="A195" s="72">
        <f t="shared" si="16"/>
        <v>19</v>
      </c>
      <c r="B195" s="194"/>
      <c r="C195" s="70">
        <f t="shared" si="14"/>
        <v>0</v>
      </c>
      <c r="D195" s="114">
        <f t="shared" si="15"/>
        <v>0</v>
      </c>
      <c r="E195" s="94"/>
      <c r="G195" s="216"/>
      <c r="H195" s="259"/>
      <c r="I195" s="108"/>
      <c r="J195" s="175"/>
    </row>
    <row r="196" spans="1:10" ht="20.100000000000001" customHeight="1" x14ac:dyDescent="0.25">
      <c r="A196" s="72">
        <f t="shared" si="16"/>
        <v>19</v>
      </c>
      <c r="B196" s="194"/>
      <c r="C196" s="70">
        <f t="shared" si="14"/>
        <v>0</v>
      </c>
      <c r="D196" s="114">
        <f t="shared" si="15"/>
        <v>0</v>
      </c>
      <c r="E196" s="94"/>
      <c r="G196" s="216"/>
      <c r="H196" s="259"/>
      <c r="I196" s="108"/>
      <c r="J196" s="175"/>
    </row>
    <row r="197" spans="1:10" ht="20.100000000000001" customHeight="1" x14ac:dyDescent="0.25">
      <c r="A197" s="72">
        <f t="shared" si="16"/>
        <v>19</v>
      </c>
      <c r="B197" s="194"/>
      <c r="C197" s="70">
        <f t="shared" si="14"/>
        <v>0</v>
      </c>
      <c r="D197" s="114">
        <f t="shared" si="15"/>
        <v>0</v>
      </c>
      <c r="E197" s="94"/>
      <c r="G197" s="216"/>
      <c r="H197" s="259"/>
      <c r="I197" s="108"/>
      <c r="J197" s="175"/>
    </row>
    <row r="198" spans="1:10" ht="20.100000000000001" customHeight="1" x14ac:dyDescent="0.25">
      <c r="A198" s="72">
        <f t="shared" si="16"/>
        <v>19</v>
      </c>
      <c r="B198" s="194"/>
      <c r="C198" s="70">
        <f t="shared" si="14"/>
        <v>0</v>
      </c>
      <c r="D198" s="114">
        <f t="shared" si="15"/>
        <v>0</v>
      </c>
      <c r="E198" s="94"/>
      <c r="G198" s="216"/>
      <c r="H198" s="259"/>
      <c r="I198" s="108"/>
      <c r="J198" s="175"/>
    </row>
    <row r="199" spans="1:10" ht="20.100000000000001" customHeight="1" x14ac:dyDescent="0.25">
      <c r="A199" s="72">
        <f t="shared" si="16"/>
        <v>19</v>
      </c>
      <c r="B199" s="194"/>
      <c r="C199" s="70">
        <f t="shared" si="14"/>
        <v>0</v>
      </c>
      <c r="D199" s="114">
        <f t="shared" si="15"/>
        <v>0</v>
      </c>
      <c r="E199" s="94"/>
      <c r="G199" s="216"/>
      <c r="H199" s="259"/>
      <c r="I199" s="108"/>
      <c r="J199" s="175"/>
    </row>
    <row r="200" spans="1:10" ht="20.100000000000001" customHeight="1" x14ac:dyDescent="0.25">
      <c r="A200" s="72">
        <f t="shared" si="16"/>
        <v>19</v>
      </c>
      <c r="B200" s="194"/>
      <c r="C200" s="307">
        <f t="shared" si="14"/>
        <v>0</v>
      </c>
      <c r="D200" s="114">
        <f t="shared" si="15"/>
        <v>0</v>
      </c>
      <c r="E200" s="94"/>
      <c r="G200" s="216"/>
      <c r="H200" s="259"/>
      <c r="I200" s="108"/>
      <c r="J200" s="175"/>
    </row>
    <row r="201" spans="1:10" ht="20.100000000000001" customHeight="1" x14ac:dyDescent="0.25">
      <c r="A201" s="72">
        <f t="shared" si="16"/>
        <v>19</v>
      </c>
      <c r="B201" s="194"/>
      <c r="C201" s="307">
        <f t="shared" si="14"/>
        <v>0</v>
      </c>
      <c r="D201" s="114">
        <f t="shared" si="15"/>
        <v>0</v>
      </c>
      <c r="E201" s="94"/>
      <c r="G201" s="216"/>
      <c r="H201" s="259"/>
      <c r="I201" s="108"/>
      <c r="J201" s="175"/>
    </row>
    <row r="202" spans="1:10" ht="20.100000000000001" customHeight="1" x14ac:dyDescent="0.25">
      <c r="A202" s="72">
        <f t="shared" si="16"/>
        <v>19</v>
      </c>
      <c r="B202" s="194"/>
      <c r="C202" s="70">
        <f t="shared" si="14"/>
        <v>0</v>
      </c>
      <c r="D202" s="114">
        <f t="shared" si="15"/>
        <v>0</v>
      </c>
      <c r="E202" s="94"/>
      <c r="G202" s="261"/>
      <c r="H202" s="262"/>
      <c r="I202" s="108"/>
      <c r="J202" s="175"/>
    </row>
    <row r="203" spans="1:10" ht="20.100000000000001" customHeight="1" x14ac:dyDescent="0.25">
      <c r="A203" s="72">
        <f t="shared" si="16"/>
        <v>19</v>
      </c>
      <c r="B203" s="194"/>
      <c r="C203" s="70">
        <f t="shared" si="14"/>
        <v>0</v>
      </c>
      <c r="D203" s="114">
        <f t="shared" si="15"/>
        <v>0</v>
      </c>
      <c r="E203" s="94"/>
      <c r="G203" s="261"/>
      <c r="H203" s="262"/>
      <c r="I203" s="108"/>
      <c r="J203" s="175"/>
    </row>
    <row r="204" spans="1:10" ht="20.100000000000001" customHeight="1" x14ac:dyDescent="0.25">
      <c r="A204" s="72">
        <f t="shared" si="16"/>
        <v>19</v>
      </c>
      <c r="B204" s="194"/>
      <c r="C204" s="70">
        <f t="shared" si="14"/>
        <v>0</v>
      </c>
      <c r="D204" s="114">
        <f t="shared" si="15"/>
        <v>0</v>
      </c>
      <c r="E204" s="94"/>
      <c r="G204" s="261"/>
      <c r="H204" s="262"/>
      <c r="I204" s="108"/>
      <c r="J204" s="175"/>
    </row>
    <row r="205" spans="1:10" ht="20.100000000000001" customHeight="1" thickBot="1" x14ac:dyDescent="0.3">
      <c r="A205" s="72">
        <f t="shared" si="16"/>
        <v>19</v>
      </c>
      <c r="B205" s="194"/>
      <c r="C205" s="70">
        <f t="shared" ref="C205:C272" si="19">IFERROR(VLOOKUP(J205,Tabla_Items,2,FALSE),G205)</f>
        <v>0</v>
      </c>
      <c r="D205" s="114">
        <f t="shared" ref="D205:D272" si="20">IFERROR(VLOOKUP(J205,Tabla_Items,3,FALSE),H205)</f>
        <v>0</v>
      </c>
      <c r="E205" s="94"/>
      <c r="G205" s="263"/>
      <c r="H205" s="264"/>
      <c r="I205" s="108"/>
      <c r="J205" s="175"/>
    </row>
    <row r="206" spans="1:10" ht="20.100000000000001" customHeight="1" thickBot="1" x14ac:dyDescent="0.3">
      <c r="A206" s="72">
        <f t="shared" si="16"/>
        <v>19</v>
      </c>
      <c r="B206" s="192"/>
      <c r="C206" s="328">
        <f t="shared" si="19"/>
        <v>0</v>
      </c>
      <c r="D206" s="114">
        <f t="shared" si="20"/>
        <v>0</v>
      </c>
      <c r="E206" s="94"/>
      <c r="G206" s="279"/>
      <c r="H206" s="244"/>
      <c r="I206" s="108"/>
      <c r="J206" s="175"/>
    </row>
    <row r="207" spans="1:10" ht="20.100000000000001" customHeight="1" x14ac:dyDescent="0.25">
      <c r="A207" s="72">
        <f t="shared" si="16"/>
        <v>19</v>
      </c>
      <c r="B207" s="194"/>
      <c r="C207" s="328">
        <f t="shared" si="19"/>
        <v>0</v>
      </c>
      <c r="D207" s="114">
        <f t="shared" si="20"/>
        <v>0</v>
      </c>
      <c r="E207" s="94"/>
      <c r="G207" s="265"/>
      <c r="H207" s="250"/>
      <c r="I207" s="108"/>
      <c r="J207" s="175"/>
    </row>
    <row r="208" spans="1:10" ht="20.100000000000001" customHeight="1" x14ac:dyDescent="0.25">
      <c r="A208" s="72">
        <f t="shared" si="16"/>
        <v>19</v>
      </c>
      <c r="B208" s="194"/>
      <c r="C208" s="70">
        <f>IFERROR(VLOOKUP(J208,Tabla_Items,2,FALSE),G208)</f>
        <v>0</v>
      </c>
      <c r="D208" s="114">
        <f>IFERROR(VLOOKUP(J208,Tabla_Items,3,FALSE),H208)</f>
        <v>0</v>
      </c>
      <c r="E208" s="94"/>
      <c r="G208" s="231"/>
      <c r="H208" s="243"/>
      <c r="I208" s="108"/>
      <c r="J208" s="175"/>
    </row>
    <row r="209" spans="1:10" ht="20.100000000000001" customHeight="1" x14ac:dyDescent="0.25">
      <c r="A209" s="72">
        <f t="shared" si="16"/>
        <v>19</v>
      </c>
      <c r="B209" s="194"/>
      <c r="C209" s="70">
        <f>IFERROR(VLOOKUP(J209,Tabla_Items,2,FALSE),G209)</f>
        <v>0</v>
      </c>
      <c r="D209" s="114">
        <f>IFERROR(VLOOKUP(J209,Tabla_Items,3,FALSE),H209)</f>
        <v>0</v>
      </c>
      <c r="E209" s="94"/>
      <c r="G209" s="266"/>
      <c r="H209" s="243"/>
      <c r="I209" s="108"/>
      <c r="J209" s="175"/>
    </row>
    <row r="210" spans="1:10" ht="20.100000000000001" customHeight="1" x14ac:dyDescent="0.25">
      <c r="A210" s="72">
        <f t="shared" si="16"/>
        <v>19</v>
      </c>
      <c r="B210" s="194"/>
      <c r="C210" s="70">
        <f>IFERROR(VLOOKUP(J210,Tabla_Items,2,FALSE),G210)</f>
        <v>0</v>
      </c>
      <c r="D210" s="114">
        <f>IFERROR(VLOOKUP(J210,Tabla_Items,3,FALSE),H210)</f>
        <v>0</v>
      </c>
      <c r="E210" s="94"/>
      <c r="G210" s="266"/>
      <c r="H210" s="243"/>
      <c r="I210" s="108"/>
      <c r="J210" s="175"/>
    </row>
    <row r="211" spans="1:10" ht="20.100000000000001" customHeight="1" x14ac:dyDescent="0.25">
      <c r="A211" s="72">
        <f t="shared" si="16"/>
        <v>19</v>
      </c>
      <c r="B211" s="194"/>
      <c r="C211" s="70">
        <f>IFERROR(VLOOKUP(J211,Tabla_Items,2,FALSE),G211)</f>
        <v>0</v>
      </c>
      <c r="D211" s="114">
        <f>IFERROR(VLOOKUP(J211,Tabla_Items,3,FALSE),H211)</f>
        <v>0</v>
      </c>
      <c r="E211" s="94"/>
      <c r="G211" s="266"/>
      <c r="H211" s="243"/>
      <c r="I211" s="108"/>
      <c r="J211" s="175"/>
    </row>
    <row r="212" spans="1:10" ht="20.100000000000001" customHeight="1" x14ac:dyDescent="0.25">
      <c r="A212" s="72">
        <f t="shared" si="16"/>
        <v>19</v>
      </c>
      <c r="B212" s="194"/>
      <c r="C212" s="328">
        <f t="shared" si="19"/>
        <v>0</v>
      </c>
      <c r="D212" s="114">
        <f t="shared" si="20"/>
        <v>0</v>
      </c>
      <c r="E212" s="94"/>
      <c r="G212" s="266"/>
      <c r="H212" s="243"/>
      <c r="I212" s="108"/>
      <c r="J212" s="175"/>
    </row>
    <row r="213" spans="1:10" ht="20.100000000000001" customHeight="1" x14ac:dyDescent="0.25">
      <c r="A213" s="72">
        <f t="shared" si="16"/>
        <v>19</v>
      </c>
      <c r="B213" s="194"/>
      <c r="C213" s="70">
        <f t="shared" si="19"/>
        <v>0</v>
      </c>
      <c r="D213" s="114">
        <f t="shared" si="20"/>
        <v>0</v>
      </c>
      <c r="E213" s="94"/>
      <c r="G213" s="256"/>
      <c r="H213" s="252"/>
      <c r="I213" s="108"/>
      <c r="J213" s="175"/>
    </row>
    <row r="214" spans="1:10" ht="20.100000000000001" customHeight="1" x14ac:dyDescent="0.25">
      <c r="A214" s="72">
        <f t="shared" si="16"/>
        <v>19</v>
      </c>
      <c r="B214" s="194"/>
      <c r="C214" s="70">
        <f t="shared" si="19"/>
        <v>0</v>
      </c>
      <c r="D214" s="114">
        <f t="shared" si="20"/>
        <v>0</v>
      </c>
      <c r="E214" s="94"/>
      <c r="G214" s="256"/>
      <c r="H214" s="252"/>
      <c r="I214" s="108"/>
      <c r="J214" s="175"/>
    </row>
    <row r="215" spans="1:10" ht="20.100000000000001" customHeight="1" x14ac:dyDescent="0.25">
      <c r="A215" s="72">
        <f t="shared" si="16"/>
        <v>19</v>
      </c>
      <c r="B215" s="194"/>
      <c r="C215" s="70">
        <f>IFERROR(VLOOKUP(J215,Tabla_Items,2,FALSE),G215)</f>
        <v>0</v>
      </c>
      <c r="D215" s="114">
        <f>IFERROR(VLOOKUP(J215,Tabla_Items,3,FALSE),H215)</f>
        <v>0</v>
      </c>
      <c r="E215" s="94"/>
      <c r="G215" s="256"/>
      <c r="H215" s="243"/>
      <c r="I215" s="108"/>
      <c r="J215" s="175"/>
    </row>
    <row r="216" spans="1:10" ht="20.100000000000001" customHeight="1" x14ac:dyDescent="0.25">
      <c r="A216" s="72">
        <f t="shared" si="16"/>
        <v>19</v>
      </c>
      <c r="B216" s="194"/>
      <c r="C216" s="70">
        <f>IFERROR(VLOOKUP(J216,Tabla_Items,2,FALSE),G216)</f>
        <v>0</v>
      </c>
      <c r="D216" s="114">
        <f>IFERROR(VLOOKUP(J216,Tabla_Items,3,FALSE),H216)</f>
        <v>0</v>
      </c>
      <c r="E216" s="94"/>
      <c r="G216" s="256"/>
      <c r="H216" s="243"/>
      <c r="I216" s="108"/>
      <c r="J216" s="175"/>
    </row>
    <row r="217" spans="1:10" ht="20.100000000000001" customHeight="1" x14ac:dyDescent="0.25">
      <c r="A217" s="72">
        <f t="shared" si="16"/>
        <v>19</v>
      </c>
      <c r="B217" s="194"/>
      <c r="C217" s="70">
        <f>IFERROR(VLOOKUP(J217,Tabla_Items,2,FALSE),G217)</f>
        <v>0</v>
      </c>
      <c r="D217" s="114">
        <f>IFERROR(VLOOKUP(J217,Tabla_Items,3,FALSE),H217)</f>
        <v>0</v>
      </c>
      <c r="E217" s="94"/>
      <c r="G217" s="256"/>
      <c r="H217" s="243"/>
      <c r="I217" s="108"/>
      <c r="J217" s="175"/>
    </row>
    <row r="218" spans="1:10" ht="20.100000000000001" customHeight="1" x14ac:dyDescent="0.25">
      <c r="A218" s="72">
        <f t="shared" si="16"/>
        <v>19</v>
      </c>
      <c r="B218" s="194"/>
      <c r="C218" s="70">
        <f t="shared" si="19"/>
        <v>0</v>
      </c>
      <c r="D218" s="114">
        <f t="shared" si="20"/>
        <v>0</v>
      </c>
      <c r="E218" s="94"/>
      <c r="G218" s="256"/>
      <c r="H218" s="243"/>
      <c r="I218" s="108"/>
      <c r="J218" s="175"/>
    </row>
    <row r="219" spans="1:10" ht="20.100000000000001" customHeight="1" x14ac:dyDescent="0.25">
      <c r="A219" s="72">
        <f t="shared" ref="A219:A282" si="21">IF(D219=0,A218,A218+1)</f>
        <v>19</v>
      </c>
      <c r="B219" s="194"/>
      <c r="C219" s="70">
        <f t="shared" si="19"/>
        <v>0</v>
      </c>
      <c r="D219" s="114">
        <f t="shared" si="20"/>
        <v>0</v>
      </c>
      <c r="E219" s="94"/>
      <c r="G219" s="256"/>
      <c r="H219" s="243"/>
      <c r="I219" s="108"/>
      <c r="J219" s="175"/>
    </row>
    <row r="220" spans="1:10" ht="20.100000000000001" customHeight="1" x14ac:dyDescent="0.25">
      <c r="A220" s="72">
        <f t="shared" si="21"/>
        <v>19</v>
      </c>
      <c r="B220" s="194"/>
      <c r="C220" s="328">
        <f t="shared" si="19"/>
        <v>0</v>
      </c>
      <c r="D220" s="114">
        <f t="shared" si="20"/>
        <v>0</v>
      </c>
      <c r="E220" s="94"/>
      <c r="G220" s="256"/>
      <c r="H220" s="252"/>
      <c r="I220" s="108"/>
      <c r="J220" s="175"/>
    </row>
    <row r="221" spans="1:10" ht="20.100000000000001" customHeight="1" x14ac:dyDescent="0.25">
      <c r="A221" s="72">
        <f t="shared" si="21"/>
        <v>19</v>
      </c>
      <c r="B221" s="196"/>
      <c r="C221" s="70">
        <f t="shared" si="19"/>
        <v>0</v>
      </c>
      <c r="D221" s="114">
        <f t="shared" si="20"/>
        <v>0</v>
      </c>
      <c r="E221" s="94"/>
      <c r="G221" s="267"/>
      <c r="H221" s="243"/>
      <c r="I221" s="108"/>
      <c r="J221" s="175"/>
    </row>
    <row r="222" spans="1:10" ht="20.100000000000001" customHeight="1" x14ac:dyDescent="0.25">
      <c r="A222" s="72">
        <f t="shared" si="21"/>
        <v>19</v>
      </c>
      <c r="B222" s="196"/>
      <c r="C222" s="328">
        <f t="shared" si="19"/>
        <v>0</v>
      </c>
      <c r="D222" s="114">
        <f t="shared" si="20"/>
        <v>0</v>
      </c>
      <c r="E222" s="94"/>
      <c r="G222" s="268"/>
      <c r="H222" s="243"/>
      <c r="I222" s="108"/>
      <c r="J222" s="175"/>
    </row>
    <row r="223" spans="1:10" ht="20.100000000000001" customHeight="1" x14ac:dyDescent="0.25">
      <c r="A223" s="72">
        <f t="shared" si="21"/>
        <v>19</v>
      </c>
      <c r="B223" s="196"/>
      <c r="C223" s="70">
        <f t="shared" si="19"/>
        <v>0</v>
      </c>
      <c r="D223" s="114">
        <f t="shared" si="20"/>
        <v>0</v>
      </c>
      <c r="E223" s="94"/>
      <c r="G223" s="267"/>
      <c r="H223" s="243"/>
      <c r="I223" s="108"/>
      <c r="J223" s="175"/>
    </row>
    <row r="224" spans="1:10" ht="20.100000000000001" customHeight="1" x14ac:dyDescent="0.25">
      <c r="A224" s="72">
        <f t="shared" si="21"/>
        <v>19</v>
      </c>
      <c r="B224" s="196"/>
      <c r="C224" s="70">
        <f t="shared" si="19"/>
        <v>0</v>
      </c>
      <c r="D224" s="114">
        <f t="shared" si="20"/>
        <v>0</v>
      </c>
      <c r="E224" s="94"/>
      <c r="G224" s="267"/>
      <c r="H224" s="243"/>
      <c r="I224" s="108"/>
      <c r="J224" s="175"/>
    </row>
    <row r="225" spans="1:10" ht="20.100000000000001" customHeight="1" x14ac:dyDescent="0.25">
      <c r="A225" s="72">
        <f t="shared" si="21"/>
        <v>19</v>
      </c>
      <c r="B225" s="196"/>
      <c r="C225" s="70">
        <f t="shared" si="19"/>
        <v>0</v>
      </c>
      <c r="D225" s="114">
        <f t="shared" si="20"/>
        <v>0</v>
      </c>
      <c r="E225" s="94"/>
      <c r="G225" s="267"/>
      <c r="H225" s="243"/>
      <c r="I225" s="108"/>
      <c r="J225" s="175"/>
    </row>
    <row r="226" spans="1:10" ht="20.100000000000001" customHeight="1" x14ac:dyDescent="0.25">
      <c r="A226" s="72">
        <f t="shared" si="21"/>
        <v>19</v>
      </c>
      <c r="B226" s="196"/>
      <c r="C226" s="70">
        <f t="shared" si="19"/>
        <v>0</v>
      </c>
      <c r="D226" s="114">
        <f t="shared" si="20"/>
        <v>0</v>
      </c>
      <c r="E226" s="94"/>
      <c r="G226" s="267"/>
      <c r="H226" s="243"/>
      <c r="I226" s="108"/>
      <c r="J226" s="175"/>
    </row>
    <row r="227" spans="1:10" ht="20.100000000000001" customHeight="1" x14ac:dyDescent="0.25">
      <c r="A227" s="72">
        <f t="shared" si="21"/>
        <v>19</v>
      </c>
      <c r="B227" s="194"/>
      <c r="C227" s="70">
        <f t="shared" si="19"/>
        <v>0</v>
      </c>
      <c r="D227" s="114">
        <f t="shared" si="20"/>
        <v>0</v>
      </c>
      <c r="E227" s="94"/>
      <c r="G227" s="269"/>
      <c r="H227" s="243"/>
      <c r="I227" s="108"/>
      <c r="J227" s="175"/>
    </row>
    <row r="228" spans="1:10" ht="20.100000000000001" customHeight="1" x14ac:dyDescent="0.25">
      <c r="A228" s="72">
        <f t="shared" si="21"/>
        <v>19</v>
      </c>
      <c r="B228" s="196"/>
      <c r="C228" s="70">
        <f t="shared" si="19"/>
        <v>0</v>
      </c>
      <c r="D228" s="114">
        <f t="shared" si="20"/>
        <v>0</v>
      </c>
      <c r="E228" s="94"/>
      <c r="G228" s="267"/>
      <c r="H228" s="243"/>
      <c r="I228" s="108"/>
      <c r="J228" s="175"/>
    </row>
    <row r="229" spans="1:10" ht="20.100000000000001" customHeight="1" x14ac:dyDescent="0.25">
      <c r="A229" s="72">
        <f t="shared" si="21"/>
        <v>19</v>
      </c>
      <c r="B229" s="196"/>
      <c r="C229" s="70">
        <f>IFERROR(VLOOKUP(J229,Tabla_Items,2,FALSE),G229)</f>
        <v>0</v>
      </c>
      <c r="D229" s="114">
        <f>IFERROR(VLOOKUP(J229,Tabla_Items,3,FALSE),H229)</f>
        <v>0</v>
      </c>
      <c r="E229" s="94"/>
      <c r="G229" s="267"/>
      <c r="H229" s="243"/>
      <c r="I229" s="108"/>
      <c r="J229" s="175"/>
    </row>
    <row r="230" spans="1:10" ht="20.100000000000001" customHeight="1" x14ac:dyDescent="0.25">
      <c r="A230" s="72">
        <f t="shared" si="21"/>
        <v>19</v>
      </c>
      <c r="B230" s="196"/>
      <c r="C230" s="70">
        <f t="shared" si="19"/>
        <v>0</v>
      </c>
      <c r="D230" s="114">
        <f t="shared" si="20"/>
        <v>0</v>
      </c>
      <c r="E230" s="94"/>
      <c r="G230" s="267"/>
      <c r="H230" s="243"/>
      <c r="I230" s="108"/>
      <c r="J230" s="175"/>
    </row>
    <row r="231" spans="1:10" ht="20.100000000000001" customHeight="1" x14ac:dyDescent="0.25">
      <c r="A231" s="72">
        <f t="shared" si="21"/>
        <v>19</v>
      </c>
      <c r="B231" s="196"/>
      <c r="C231" s="70">
        <f t="shared" si="19"/>
        <v>0</v>
      </c>
      <c r="D231" s="114">
        <f t="shared" si="20"/>
        <v>0</v>
      </c>
      <c r="E231" s="94"/>
      <c r="G231" s="267"/>
      <c r="H231" s="243"/>
      <c r="I231" s="108"/>
      <c r="J231" s="175"/>
    </row>
    <row r="232" spans="1:10" ht="20.100000000000001" customHeight="1" x14ac:dyDescent="0.25">
      <c r="A232" s="72">
        <f t="shared" si="21"/>
        <v>19</v>
      </c>
      <c r="B232" s="196"/>
      <c r="C232" s="70">
        <f t="shared" si="19"/>
        <v>0</v>
      </c>
      <c r="D232" s="114">
        <f t="shared" si="20"/>
        <v>0</v>
      </c>
      <c r="E232" s="94"/>
      <c r="G232" s="267"/>
      <c r="H232" s="243"/>
      <c r="I232" s="108"/>
      <c r="J232" s="175"/>
    </row>
    <row r="233" spans="1:10" ht="20.100000000000001" customHeight="1" x14ac:dyDescent="0.25">
      <c r="A233" s="72">
        <f t="shared" si="21"/>
        <v>19</v>
      </c>
      <c r="B233" s="196"/>
      <c r="C233" s="70">
        <f t="shared" si="19"/>
        <v>0</v>
      </c>
      <c r="D233" s="114">
        <f t="shared" si="20"/>
        <v>0</v>
      </c>
      <c r="E233" s="94"/>
      <c r="G233" s="267"/>
      <c r="H233" s="243"/>
      <c r="I233" s="108"/>
      <c r="J233" s="175"/>
    </row>
    <row r="234" spans="1:10" ht="20.100000000000001" customHeight="1" x14ac:dyDescent="0.25">
      <c r="A234" s="72">
        <f t="shared" si="21"/>
        <v>19</v>
      </c>
      <c r="B234" s="196"/>
      <c r="C234" s="70">
        <f t="shared" si="19"/>
        <v>0</v>
      </c>
      <c r="D234" s="114">
        <f t="shared" si="20"/>
        <v>0</v>
      </c>
      <c r="E234" s="94"/>
      <c r="G234" s="267"/>
      <c r="H234" s="243"/>
      <c r="I234" s="108"/>
      <c r="J234" s="175"/>
    </row>
    <row r="235" spans="1:10" ht="20.100000000000001" customHeight="1" x14ac:dyDescent="0.25">
      <c r="A235" s="72">
        <f t="shared" si="21"/>
        <v>19</v>
      </c>
      <c r="B235" s="196"/>
      <c r="C235" s="70">
        <f t="shared" si="19"/>
        <v>0</v>
      </c>
      <c r="D235" s="114">
        <f t="shared" si="20"/>
        <v>0</v>
      </c>
      <c r="E235" s="94"/>
      <c r="G235" s="267"/>
      <c r="H235" s="243"/>
      <c r="I235" s="108"/>
      <c r="J235" s="175"/>
    </row>
    <row r="236" spans="1:10" ht="20.100000000000001" customHeight="1" x14ac:dyDescent="0.25">
      <c r="A236" s="72">
        <f t="shared" si="21"/>
        <v>19</v>
      </c>
      <c r="B236" s="196"/>
      <c r="C236" s="70">
        <f t="shared" si="19"/>
        <v>0</v>
      </c>
      <c r="D236" s="114">
        <f t="shared" si="20"/>
        <v>0</v>
      </c>
      <c r="E236" s="94"/>
      <c r="G236" s="267"/>
      <c r="H236" s="243"/>
      <c r="I236" s="108"/>
      <c r="J236" s="175"/>
    </row>
    <row r="237" spans="1:10" ht="20.100000000000001" customHeight="1" x14ac:dyDescent="0.25">
      <c r="A237" s="72">
        <f t="shared" si="21"/>
        <v>19</v>
      </c>
      <c r="B237" s="196"/>
      <c r="C237" s="70">
        <f t="shared" si="19"/>
        <v>0</v>
      </c>
      <c r="D237" s="114">
        <f t="shared" si="20"/>
        <v>0</v>
      </c>
      <c r="E237" s="94"/>
      <c r="G237" s="267"/>
      <c r="H237" s="243"/>
      <c r="I237" s="108"/>
      <c r="J237" s="175"/>
    </row>
    <row r="238" spans="1:10" ht="20.100000000000001" customHeight="1" x14ac:dyDescent="0.25">
      <c r="A238" s="72">
        <f t="shared" si="21"/>
        <v>19</v>
      </c>
      <c r="B238" s="196"/>
      <c r="C238" s="70">
        <f t="shared" si="19"/>
        <v>0</v>
      </c>
      <c r="D238" s="114">
        <f t="shared" si="20"/>
        <v>0</v>
      </c>
      <c r="E238" s="94"/>
      <c r="G238" s="267"/>
      <c r="H238" s="243"/>
      <c r="I238" s="108"/>
      <c r="J238" s="175"/>
    </row>
    <row r="239" spans="1:10" ht="20.100000000000001" customHeight="1" x14ac:dyDescent="0.25">
      <c r="A239" s="72">
        <f t="shared" si="21"/>
        <v>19</v>
      </c>
      <c r="B239" s="196"/>
      <c r="C239" s="70">
        <f t="shared" si="19"/>
        <v>0</v>
      </c>
      <c r="D239" s="114">
        <f t="shared" si="20"/>
        <v>0</v>
      </c>
      <c r="E239" s="94"/>
      <c r="G239" s="268"/>
      <c r="H239" s="243"/>
      <c r="I239" s="108"/>
      <c r="J239" s="175"/>
    </row>
    <row r="240" spans="1:10" ht="20.100000000000001" customHeight="1" x14ac:dyDescent="0.25">
      <c r="A240" s="72">
        <f t="shared" si="21"/>
        <v>19</v>
      </c>
      <c r="B240" s="196"/>
      <c r="C240" s="70">
        <f t="shared" si="19"/>
        <v>0</v>
      </c>
      <c r="D240" s="114">
        <f t="shared" si="20"/>
        <v>0</v>
      </c>
      <c r="E240" s="94"/>
      <c r="G240" s="267"/>
      <c r="H240" s="243"/>
      <c r="I240" s="108"/>
      <c r="J240" s="175"/>
    </row>
    <row r="241" spans="1:10" ht="20.100000000000001" customHeight="1" x14ac:dyDescent="0.25">
      <c r="A241" s="72">
        <f t="shared" si="21"/>
        <v>19</v>
      </c>
      <c r="B241" s="196"/>
      <c r="C241" s="70">
        <f t="shared" si="19"/>
        <v>0</v>
      </c>
      <c r="D241" s="114">
        <f t="shared" si="20"/>
        <v>0</v>
      </c>
      <c r="E241" s="94"/>
      <c r="G241" s="267"/>
      <c r="H241" s="243"/>
      <c r="I241" s="108"/>
      <c r="J241" s="175"/>
    </row>
    <row r="242" spans="1:10" ht="20.100000000000001" customHeight="1" x14ac:dyDescent="0.25">
      <c r="A242" s="72">
        <f t="shared" si="21"/>
        <v>19</v>
      </c>
      <c r="B242" s="194"/>
      <c r="C242" s="70">
        <f t="shared" si="19"/>
        <v>0</v>
      </c>
      <c r="D242" s="114">
        <f t="shared" si="20"/>
        <v>0</v>
      </c>
      <c r="E242" s="94"/>
      <c r="G242" s="269"/>
      <c r="H242" s="243"/>
      <c r="I242" s="108"/>
      <c r="J242" s="175"/>
    </row>
    <row r="243" spans="1:10" ht="20.100000000000001" customHeight="1" x14ac:dyDescent="0.25">
      <c r="A243" s="72">
        <f t="shared" si="21"/>
        <v>19</v>
      </c>
      <c r="B243" s="196"/>
      <c r="C243" s="70">
        <f t="shared" si="19"/>
        <v>0</v>
      </c>
      <c r="D243" s="114">
        <f t="shared" si="20"/>
        <v>0</v>
      </c>
      <c r="E243" s="94"/>
      <c r="G243" s="267"/>
      <c r="H243" s="243"/>
      <c r="I243" s="108"/>
      <c r="J243" s="175"/>
    </row>
    <row r="244" spans="1:10" ht="20.100000000000001" customHeight="1" x14ac:dyDescent="0.25">
      <c r="A244" s="72">
        <f t="shared" si="21"/>
        <v>19</v>
      </c>
      <c r="B244" s="196"/>
      <c r="C244" s="70">
        <f t="shared" si="19"/>
        <v>0</v>
      </c>
      <c r="D244" s="114">
        <f t="shared" si="20"/>
        <v>0</v>
      </c>
      <c r="E244" s="94"/>
      <c r="G244" s="267"/>
      <c r="H244" s="243"/>
      <c r="I244" s="108"/>
      <c r="J244" s="175"/>
    </row>
    <row r="245" spans="1:10" ht="20.100000000000001" customHeight="1" x14ac:dyDescent="0.25">
      <c r="A245" s="72">
        <f t="shared" si="21"/>
        <v>19</v>
      </c>
      <c r="B245" s="196"/>
      <c r="C245" s="70">
        <f t="shared" si="19"/>
        <v>0</v>
      </c>
      <c r="D245" s="114">
        <f t="shared" si="20"/>
        <v>0</v>
      </c>
      <c r="E245" s="94"/>
      <c r="G245" s="267"/>
      <c r="H245" s="243"/>
      <c r="I245" s="108"/>
      <c r="J245" s="175"/>
    </row>
    <row r="246" spans="1:10" ht="20.100000000000001" customHeight="1" x14ac:dyDescent="0.25">
      <c r="A246" s="72">
        <f t="shared" si="21"/>
        <v>19</v>
      </c>
      <c r="B246" s="194"/>
      <c r="C246" s="70">
        <f t="shared" si="19"/>
        <v>0</v>
      </c>
      <c r="D246" s="114">
        <f t="shared" si="20"/>
        <v>0</v>
      </c>
      <c r="E246" s="94"/>
      <c r="G246" s="267"/>
      <c r="H246" s="243"/>
      <c r="I246" s="108"/>
      <c r="J246" s="175"/>
    </row>
    <row r="247" spans="1:10" ht="20.100000000000001" customHeight="1" x14ac:dyDescent="0.25">
      <c r="A247" s="72">
        <f t="shared" si="21"/>
        <v>19</v>
      </c>
      <c r="B247" s="196"/>
      <c r="C247" s="70">
        <f t="shared" si="19"/>
        <v>0</v>
      </c>
      <c r="D247" s="114">
        <f t="shared" si="20"/>
        <v>0</v>
      </c>
      <c r="E247" s="94"/>
      <c r="G247" s="267"/>
      <c r="H247" s="243"/>
      <c r="I247" s="108"/>
      <c r="J247" s="175"/>
    </row>
    <row r="248" spans="1:10" ht="20.100000000000001" customHeight="1" x14ac:dyDescent="0.25">
      <c r="A248" s="72">
        <f t="shared" si="21"/>
        <v>19</v>
      </c>
      <c r="B248" s="196"/>
      <c r="C248" s="70">
        <f t="shared" si="19"/>
        <v>0</v>
      </c>
      <c r="D248" s="114">
        <f t="shared" si="20"/>
        <v>0</v>
      </c>
      <c r="E248" s="94"/>
      <c r="G248" s="267"/>
      <c r="H248" s="243"/>
      <c r="I248" s="108"/>
      <c r="J248" s="175"/>
    </row>
    <row r="249" spans="1:10" ht="20.100000000000001" customHeight="1" x14ac:dyDescent="0.25">
      <c r="A249" s="72">
        <f t="shared" si="21"/>
        <v>19</v>
      </c>
      <c r="B249" s="196"/>
      <c r="C249" s="70">
        <f>IFERROR(VLOOKUP(J249,Tabla_Items,2,FALSE),G249)</f>
        <v>0</v>
      </c>
      <c r="D249" s="114">
        <f>IFERROR(VLOOKUP(J249,Tabla_Items,3,FALSE),H249)</f>
        <v>0</v>
      </c>
      <c r="E249" s="94"/>
      <c r="G249" s="267"/>
      <c r="H249" s="243"/>
      <c r="I249" s="108"/>
      <c r="J249" s="175"/>
    </row>
    <row r="250" spans="1:10" ht="20.100000000000001" customHeight="1" x14ac:dyDescent="0.25">
      <c r="A250" s="72">
        <f t="shared" si="21"/>
        <v>19</v>
      </c>
      <c r="B250" s="196"/>
      <c r="C250" s="70">
        <f t="shared" si="19"/>
        <v>0</v>
      </c>
      <c r="D250" s="114">
        <f t="shared" si="20"/>
        <v>0</v>
      </c>
      <c r="E250" s="94"/>
      <c r="G250" s="267"/>
      <c r="H250" s="243"/>
      <c r="I250" s="108"/>
      <c r="J250" s="175"/>
    </row>
    <row r="251" spans="1:10" ht="20.100000000000001" customHeight="1" x14ac:dyDescent="0.25">
      <c r="A251" s="72">
        <f t="shared" si="21"/>
        <v>19</v>
      </c>
      <c r="B251" s="196"/>
      <c r="C251" s="70">
        <f t="shared" si="19"/>
        <v>0</v>
      </c>
      <c r="D251" s="114">
        <f t="shared" si="20"/>
        <v>0</v>
      </c>
      <c r="E251" s="94"/>
      <c r="G251" s="267"/>
      <c r="H251" s="243"/>
      <c r="I251" s="108"/>
      <c r="J251" s="175"/>
    </row>
    <row r="252" spans="1:10" ht="20.100000000000001" customHeight="1" x14ac:dyDescent="0.25">
      <c r="A252" s="72">
        <f t="shared" si="21"/>
        <v>19</v>
      </c>
      <c r="B252" s="196"/>
      <c r="C252" s="70">
        <f t="shared" si="19"/>
        <v>0</v>
      </c>
      <c r="D252" s="114">
        <f t="shared" si="20"/>
        <v>0</v>
      </c>
      <c r="E252" s="94"/>
      <c r="G252" s="267"/>
      <c r="H252" s="243"/>
      <c r="I252" s="108"/>
      <c r="J252" s="175"/>
    </row>
    <row r="253" spans="1:10" ht="20.100000000000001" customHeight="1" x14ac:dyDescent="0.25">
      <c r="A253" s="72">
        <f t="shared" si="21"/>
        <v>19</v>
      </c>
      <c r="B253" s="196"/>
      <c r="C253" s="307">
        <f>IFERROR(VLOOKUP(J253,Tabla_Items,2,FALSE),G253)</f>
        <v>0</v>
      </c>
      <c r="D253" s="114">
        <f>IFERROR(VLOOKUP(J253,Tabla_Items,3,FALSE),H253)</f>
        <v>0</v>
      </c>
      <c r="E253" s="94"/>
      <c r="G253" s="267"/>
      <c r="H253" s="243"/>
      <c r="I253" s="108"/>
      <c r="J253" s="175"/>
    </row>
    <row r="254" spans="1:10" ht="20.100000000000001" customHeight="1" x14ac:dyDescent="0.25">
      <c r="A254" s="72">
        <f t="shared" si="21"/>
        <v>19</v>
      </c>
      <c r="B254" s="194"/>
      <c r="C254" s="307">
        <f>IFERROR(VLOOKUP(J254,Tabla_Items,2,FALSE),G254)</f>
        <v>0</v>
      </c>
      <c r="D254" s="114">
        <f>IFERROR(VLOOKUP(J254,Tabla_Items,3,FALSE),H254)</f>
        <v>0</v>
      </c>
      <c r="E254" s="94"/>
      <c r="G254" s="267"/>
      <c r="H254" s="243"/>
      <c r="I254" s="108"/>
      <c r="J254" s="175"/>
    </row>
    <row r="255" spans="1:10" ht="20.100000000000001" customHeight="1" x14ac:dyDescent="0.25">
      <c r="A255" s="72">
        <f t="shared" si="21"/>
        <v>19</v>
      </c>
      <c r="B255" s="194"/>
      <c r="C255" s="70">
        <f t="shared" si="19"/>
        <v>0</v>
      </c>
      <c r="D255" s="114">
        <f t="shared" si="20"/>
        <v>0</v>
      </c>
      <c r="E255" s="94"/>
      <c r="G255" s="267"/>
      <c r="H255" s="243"/>
      <c r="I255" s="108"/>
      <c r="J255" s="175"/>
    </row>
    <row r="256" spans="1:10" ht="20.100000000000001" customHeight="1" x14ac:dyDescent="0.25">
      <c r="A256" s="72">
        <f t="shared" si="21"/>
        <v>19</v>
      </c>
      <c r="B256" s="194"/>
      <c r="C256" s="70">
        <f t="shared" ref="C256:C269" si="22">IFERROR(VLOOKUP(J256,Tabla_Items,2,FALSE),G256)</f>
        <v>0</v>
      </c>
      <c r="D256" s="114">
        <f t="shared" ref="D256:D269" si="23">IFERROR(VLOOKUP(J256,Tabla_Items,3,FALSE),H256)</f>
        <v>0</v>
      </c>
      <c r="E256" s="94"/>
      <c r="G256" s="269"/>
      <c r="H256" s="243"/>
      <c r="I256" s="108"/>
      <c r="J256" s="175"/>
    </row>
    <row r="257" spans="1:10" ht="20.100000000000001" customHeight="1" x14ac:dyDescent="0.25">
      <c r="A257" s="72">
        <f t="shared" si="21"/>
        <v>19</v>
      </c>
      <c r="B257" s="194"/>
      <c r="C257" s="70">
        <f t="shared" si="22"/>
        <v>0</v>
      </c>
      <c r="D257" s="114">
        <f t="shared" si="23"/>
        <v>0</v>
      </c>
      <c r="E257" s="94"/>
      <c r="G257" s="270"/>
      <c r="H257" s="243"/>
      <c r="I257" s="108"/>
      <c r="J257" s="175"/>
    </row>
    <row r="258" spans="1:10" ht="20.100000000000001" customHeight="1" x14ac:dyDescent="0.25">
      <c r="A258" s="72">
        <f t="shared" si="21"/>
        <v>19</v>
      </c>
      <c r="B258" s="194"/>
      <c r="C258" s="70">
        <f t="shared" si="22"/>
        <v>0</v>
      </c>
      <c r="D258" s="114">
        <f t="shared" si="23"/>
        <v>0</v>
      </c>
      <c r="E258" s="94"/>
      <c r="G258" s="269"/>
      <c r="H258" s="243"/>
      <c r="I258" s="108"/>
      <c r="J258" s="175"/>
    </row>
    <row r="259" spans="1:10" ht="20.100000000000001" customHeight="1" x14ac:dyDescent="0.25">
      <c r="A259" s="72">
        <f t="shared" si="21"/>
        <v>19</v>
      </c>
      <c r="B259" s="194"/>
      <c r="C259" s="70">
        <f t="shared" si="22"/>
        <v>0</v>
      </c>
      <c r="D259" s="114">
        <f t="shared" si="23"/>
        <v>0</v>
      </c>
      <c r="E259" s="94"/>
      <c r="G259" s="270"/>
      <c r="H259" s="243"/>
      <c r="I259" s="108"/>
      <c r="J259" s="175"/>
    </row>
    <row r="260" spans="1:10" ht="20.100000000000001" customHeight="1" thickBot="1" x14ac:dyDescent="0.3">
      <c r="A260" s="72">
        <f t="shared" si="21"/>
        <v>19</v>
      </c>
      <c r="B260" s="194"/>
      <c r="C260" s="70">
        <f t="shared" si="22"/>
        <v>0</v>
      </c>
      <c r="D260" s="114">
        <f t="shared" si="23"/>
        <v>0</v>
      </c>
      <c r="E260" s="94"/>
      <c r="G260" s="291"/>
      <c r="H260" s="292"/>
      <c r="I260" s="108"/>
      <c r="J260" s="175"/>
    </row>
    <row r="261" spans="1:10" ht="20.100000000000001" customHeight="1" thickBot="1" x14ac:dyDescent="0.3">
      <c r="A261" s="72">
        <f t="shared" si="21"/>
        <v>19</v>
      </c>
      <c r="B261" s="192"/>
      <c r="C261" s="70">
        <f t="shared" si="22"/>
        <v>0</v>
      </c>
      <c r="D261" s="114">
        <f t="shared" si="23"/>
        <v>0</v>
      </c>
      <c r="E261" s="94"/>
      <c r="G261" s="300"/>
      <c r="H261" s="305"/>
      <c r="I261" s="108"/>
      <c r="J261" s="175"/>
    </row>
    <row r="262" spans="1:10" ht="20.100000000000001" customHeight="1" x14ac:dyDescent="0.25">
      <c r="A262" s="72">
        <f t="shared" si="21"/>
        <v>19</v>
      </c>
      <c r="B262" s="193"/>
      <c r="C262" s="70">
        <f t="shared" si="22"/>
        <v>0</v>
      </c>
      <c r="D262" s="114">
        <f t="shared" si="23"/>
        <v>0</v>
      </c>
      <c r="E262" s="94"/>
      <c r="G262" s="302"/>
      <c r="H262" s="271"/>
      <c r="I262" s="108"/>
      <c r="J262" s="175"/>
    </row>
    <row r="263" spans="1:10" ht="20.100000000000001" customHeight="1" x14ac:dyDescent="0.25">
      <c r="A263" s="72">
        <f t="shared" si="21"/>
        <v>19</v>
      </c>
      <c r="B263" s="194"/>
      <c r="C263" s="70">
        <f t="shared" si="22"/>
        <v>0</v>
      </c>
      <c r="D263" s="114">
        <f t="shared" si="23"/>
        <v>0</v>
      </c>
      <c r="E263" s="94"/>
      <c r="G263" s="303"/>
      <c r="H263" s="243"/>
      <c r="I263" s="108"/>
      <c r="J263" s="175"/>
    </row>
    <row r="264" spans="1:10" ht="20.100000000000001" customHeight="1" x14ac:dyDescent="0.25">
      <c r="A264" s="72">
        <f t="shared" si="21"/>
        <v>19</v>
      </c>
      <c r="B264" s="194"/>
      <c r="C264" s="70">
        <f t="shared" si="22"/>
        <v>0</v>
      </c>
      <c r="D264" s="114">
        <f t="shared" si="23"/>
        <v>0</v>
      </c>
      <c r="E264" s="94"/>
      <c r="G264" s="303"/>
      <c r="H264" s="243"/>
      <c r="I264" s="108"/>
      <c r="J264" s="175"/>
    </row>
    <row r="265" spans="1:10" ht="20.100000000000001" customHeight="1" x14ac:dyDescent="0.25">
      <c r="A265" s="72">
        <f t="shared" si="21"/>
        <v>19</v>
      </c>
      <c r="B265" s="194"/>
      <c r="C265" s="70">
        <f t="shared" si="22"/>
        <v>0</v>
      </c>
      <c r="D265" s="114">
        <f t="shared" si="23"/>
        <v>0</v>
      </c>
      <c r="E265" s="94"/>
      <c r="G265" s="303"/>
      <c r="H265" s="243"/>
      <c r="I265" s="108"/>
      <c r="J265" s="175"/>
    </row>
    <row r="266" spans="1:10" ht="20.100000000000001" customHeight="1" x14ac:dyDescent="0.25">
      <c r="A266" s="72">
        <f t="shared" si="21"/>
        <v>19</v>
      </c>
      <c r="B266" s="194"/>
      <c r="C266" s="70">
        <f t="shared" si="22"/>
        <v>0</v>
      </c>
      <c r="D266" s="114">
        <f t="shared" si="23"/>
        <v>0</v>
      </c>
      <c r="E266" s="94"/>
      <c r="G266" s="303"/>
      <c r="H266" s="243"/>
      <c r="I266" s="108"/>
      <c r="J266" s="175"/>
    </row>
    <row r="267" spans="1:10" ht="20.100000000000001" customHeight="1" x14ac:dyDescent="0.25">
      <c r="A267" s="72">
        <f t="shared" si="21"/>
        <v>19</v>
      </c>
      <c r="B267" s="194"/>
      <c r="C267" s="70">
        <f t="shared" si="22"/>
        <v>0</v>
      </c>
      <c r="D267" s="114">
        <f t="shared" si="23"/>
        <v>0</v>
      </c>
      <c r="E267" s="94"/>
      <c r="G267" s="303"/>
      <c r="H267" s="243"/>
      <c r="I267" s="108"/>
      <c r="J267" s="175"/>
    </row>
    <row r="268" spans="1:10" ht="20.100000000000001" customHeight="1" x14ac:dyDescent="0.25">
      <c r="A268" s="72">
        <f t="shared" si="21"/>
        <v>19</v>
      </c>
      <c r="B268" s="194"/>
      <c r="C268" s="70">
        <f t="shared" si="22"/>
        <v>0</v>
      </c>
      <c r="D268" s="114">
        <f t="shared" si="23"/>
        <v>0</v>
      </c>
      <c r="E268" s="94"/>
      <c r="G268" s="303"/>
      <c r="H268" s="243"/>
      <c r="I268" s="108"/>
      <c r="J268" s="175"/>
    </row>
    <row r="269" spans="1:10" ht="20.100000000000001" customHeight="1" x14ac:dyDescent="0.25">
      <c r="A269" s="72">
        <f t="shared" si="21"/>
        <v>19</v>
      </c>
      <c r="B269" s="194"/>
      <c r="C269" s="70">
        <f t="shared" si="22"/>
        <v>0</v>
      </c>
      <c r="D269" s="114">
        <f t="shared" si="23"/>
        <v>0</v>
      </c>
      <c r="E269" s="94"/>
      <c r="G269" s="303"/>
      <c r="H269" s="243"/>
      <c r="I269" s="108"/>
      <c r="J269" s="175"/>
    </row>
    <row r="270" spans="1:10" ht="20.100000000000001" customHeight="1" x14ac:dyDescent="0.25">
      <c r="A270" s="72">
        <f t="shared" si="21"/>
        <v>19</v>
      </c>
      <c r="B270" s="194"/>
      <c r="C270" s="70">
        <f>IFERROR(VLOOKUP(J270,Tabla_Items,2,FALSE),G270)</f>
        <v>0</v>
      </c>
      <c r="D270" s="114">
        <f>IFERROR(VLOOKUP(J270,Tabla_Items,3,FALSE),H270)</f>
        <v>0</v>
      </c>
      <c r="E270" s="94"/>
      <c r="G270" s="303"/>
      <c r="H270" s="243"/>
      <c r="I270" s="108"/>
      <c r="J270" s="175"/>
    </row>
    <row r="271" spans="1:10" ht="20.100000000000001" customHeight="1" x14ac:dyDescent="0.25">
      <c r="A271" s="72">
        <f t="shared" si="21"/>
        <v>19</v>
      </c>
      <c r="B271" s="194"/>
      <c r="C271" s="70">
        <f>IFERROR(VLOOKUP(J271,Tabla_Items,2,FALSE),G271)</f>
        <v>0</v>
      </c>
      <c r="D271" s="114">
        <f>IFERROR(VLOOKUP(J271,Tabla_Items,3,FALSE),H271)</f>
        <v>0</v>
      </c>
      <c r="E271" s="94"/>
      <c r="G271" s="303"/>
      <c r="H271" s="243"/>
      <c r="I271" s="108"/>
      <c r="J271" s="175"/>
    </row>
    <row r="272" spans="1:10" ht="20.100000000000001" customHeight="1" x14ac:dyDescent="0.25">
      <c r="A272" s="72">
        <f t="shared" si="21"/>
        <v>19</v>
      </c>
      <c r="B272" s="194"/>
      <c r="C272" s="70">
        <f t="shared" si="19"/>
        <v>0</v>
      </c>
      <c r="D272" s="114">
        <f t="shared" si="20"/>
        <v>0</v>
      </c>
      <c r="E272" s="94"/>
      <c r="G272" s="303"/>
      <c r="H272" s="243"/>
      <c r="I272" s="108"/>
      <c r="J272" s="175"/>
    </row>
    <row r="273" spans="1:10" ht="20.100000000000001" customHeight="1" x14ac:dyDescent="0.25">
      <c r="A273" s="72">
        <f t="shared" si="21"/>
        <v>19</v>
      </c>
      <c r="B273" s="194"/>
      <c r="C273" s="141">
        <f>IFERROR(VLOOKUP(J273,Tabla_Items,2,FALSE),G273)</f>
        <v>0</v>
      </c>
      <c r="D273" s="114">
        <f>IFERROR(VLOOKUP(J273,Tabla_Items,3,FALSE),H273)</f>
        <v>0</v>
      </c>
      <c r="E273" s="94"/>
      <c r="G273" s="303"/>
      <c r="H273" s="243"/>
      <c r="I273" s="108"/>
      <c r="J273" s="175"/>
    </row>
    <row r="274" spans="1:10" ht="20.100000000000001" customHeight="1" x14ac:dyDescent="0.25">
      <c r="A274" s="72">
        <f t="shared" si="21"/>
        <v>19</v>
      </c>
      <c r="B274" s="194"/>
      <c r="C274" s="141">
        <f>IFERROR(VLOOKUP(J274,Tabla_Items,2,FALSE),G274)</f>
        <v>0</v>
      </c>
      <c r="D274" s="114">
        <f>IFERROR(VLOOKUP(J274,Tabla_Items,3,FALSE),H274)</f>
        <v>0</v>
      </c>
      <c r="E274" s="94"/>
      <c r="G274" s="303"/>
      <c r="H274" s="243"/>
      <c r="I274" s="108"/>
      <c r="J274" s="175"/>
    </row>
    <row r="275" spans="1:10" ht="20.100000000000001" customHeight="1" x14ac:dyDescent="0.25">
      <c r="A275" s="72">
        <f t="shared" si="21"/>
        <v>19</v>
      </c>
      <c r="B275" s="194"/>
      <c r="C275" s="141">
        <f>IFERROR(VLOOKUP(J275,Tabla_Items,2,FALSE),G275)</f>
        <v>0</v>
      </c>
      <c r="D275" s="114">
        <f>IFERROR(VLOOKUP(J275,Tabla_Items,3,FALSE),H275)</f>
        <v>0</v>
      </c>
      <c r="E275" s="94"/>
      <c r="G275" s="303"/>
      <c r="H275" s="243"/>
      <c r="I275" s="108"/>
      <c r="J275" s="175"/>
    </row>
    <row r="276" spans="1:10" ht="20.100000000000001" customHeight="1" x14ac:dyDescent="0.25">
      <c r="A276" s="72">
        <f t="shared" si="21"/>
        <v>19</v>
      </c>
      <c r="B276" s="194"/>
      <c r="C276" s="70">
        <f t="shared" ref="C276:C345" si="24">IFERROR(VLOOKUP(J276,Tabla_Items,2,FALSE),G276)</f>
        <v>0</v>
      </c>
      <c r="D276" s="114">
        <f t="shared" ref="D276:D345" si="25">IFERROR(VLOOKUP(J276,Tabla_Items,3,FALSE),H276)</f>
        <v>0</v>
      </c>
      <c r="E276" s="94"/>
      <c r="G276" s="303"/>
      <c r="H276" s="243"/>
      <c r="I276" s="108"/>
      <c r="J276" s="175"/>
    </row>
    <row r="277" spans="1:10" ht="20.100000000000001" customHeight="1" thickBot="1" x14ac:dyDescent="0.3">
      <c r="A277" s="72">
        <f t="shared" si="21"/>
        <v>19</v>
      </c>
      <c r="B277" s="194"/>
      <c r="C277" s="295">
        <f t="shared" si="24"/>
        <v>0</v>
      </c>
      <c r="D277" s="114">
        <f t="shared" si="25"/>
        <v>0</v>
      </c>
      <c r="E277" s="94"/>
      <c r="G277" s="304"/>
      <c r="H277" s="292"/>
      <c r="I277" s="108"/>
      <c r="J277" s="175"/>
    </row>
    <row r="278" spans="1:10" ht="20.100000000000001" customHeight="1" thickBot="1" x14ac:dyDescent="0.3">
      <c r="A278" s="72">
        <f t="shared" si="21"/>
        <v>19</v>
      </c>
      <c r="B278" s="192"/>
      <c r="C278" s="297">
        <f t="shared" si="24"/>
        <v>0</v>
      </c>
      <c r="D278" s="294">
        <f t="shared" si="25"/>
        <v>0</v>
      </c>
      <c r="E278" s="94"/>
      <c r="G278" s="301"/>
      <c r="H278" s="306"/>
      <c r="I278" s="108"/>
      <c r="J278" s="175"/>
    </row>
    <row r="279" spans="1:10" ht="20.100000000000001" customHeight="1" x14ac:dyDescent="0.25">
      <c r="A279" s="72">
        <f t="shared" si="21"/>
        <v>19</v>
      </c>
      <c r="B279" s="194"/>
      <c r="C279" s="296">
        <f t="shared" si="24"/>
        <v>0</v>
      </c>
      <c r="D279" s="114">
        <f t="shared" si="25"/>
        <v>0</v>
      </c>
      <c r="E279" s="94"/>
      <c r="G279" s="286"/>
      <c r="H279" s="242"/>
      <c r="I279" s="108"/>
      <c r="J279" s="175"/>
    </row>
    <row r="280" spans="1:10" ht="20.100000000000001" customHeight="1" x14ac:dyDescent="0.25">
      <c r="A280" s="72">
        <f t="shared" si="21"/>
        <v>19</v>
      </c>
      <c r="B280" s="194"/>
      <c r="C280" s="141">
        <f t="shared" si="24"/>
        <v>0</v>
      </c>
      <c r="D280" s="114">
        <f t="shared" si="25"/>
        <v>0</v>
      </c>
      <c r="E280" s="94"/>
      <c r="G280" s="286"/>
      <c r="H280" s="242"/>
      <c r="I280" s="108"/>
      <c r="J280" s="175"/>
    </row>
    <row r="281" spans="1:10" ht="20.100000000000001" customHeight="1" thickBot="1" x14ac:dyDescent="0.3">
      <c r="A281" s="72">
        <f t="shared" si="21"/>
        <v>19</v>
      </c>
      <c r="B281" s="273"/>
      <c r="C281" s="141">
        <f t="shared" ref="C281:C286" si="26">IFERROR(VLOOKUP(J281,Tabla_Items,2,FALSE),G281)</f>
        <v>0</v>
      </c>
      <c r="D281" s="114">
        <f t="shared" ref="D281:D286" si="27">IFERROR(VLOOKUP(J281,Tabla_Items,3,FALSE),H281)</f>
        <v>0</v>
      </c>
      <c r="E281" s="94"/>
      <c r="G281" s="287"/>
      <c r="H281" s="288"/>
      <c r="I281" s="108"/>
      <c r="J281" s="175"/>
    </row>
    <row r="282" spans="1:10" ht="20.100000000000001" customHeight="1" thickBot="1" x14ac:dyDescent="0.3">
      <c r="A282" s="72">
        <f t="shared" si="21"/>
        <v>19</v>
      </c>
      <c r="B282" s="202"/>
      <c r="C282" s="141">
        <f t="shared" si="26"/>
        <v>0</v>
      </c>
      <c r="D282" s="114">
        <f t="shared" si="27"/>
        <v>0</v>
      </c>
      <c r="E282" s="94"/>
      <c r="G282" s="222"/>
      <c r="H282" s="251"/>
      <c r="I282" s="108"/>
      <c r="J282" s="175"/>
    </row>
    <row r="283" spans="1:10" ht="20.100000000000001" customHeight="1" thickBot="1" x14ac:dyDescent="0.3">
      <c r="A283" s="72">
        <f t="shared" ref="A283:A346" si="28">IF(D283=0,A282,A282+1)</f>
        <v>19</v>
      </c>
      <c r="B283" s="293"/>
      <c r="C283" s="141">
        <f t="shared" si="26"/>
        <v>0</v>
      </c>
      <c r="D283" s="114">
        <f t="shared" si="27"/>
        <v>0</v>
      </c>
      <c r="E283" s="94"/>
      <c r="G283" s="229"/>
      <c r="H283" s="242"/>
      <c r="I283" s="108"/>
      <c r="J283" s="175"/>
    </row>
    <row r="284" spans="1:10" ht="20.100000000000001" customHeight="1" thickBot="1" x14ac:dyDescent="0.3">
      <c r="A284" s="72">
        <f t="shared" si="28"/>
        <v>19</v>
      </c>
      <c r="B284" s="192"/>
      <c r="C284" s="141">
        <f t="shared" si="26"/>
        <v>0</v>
      </c>
      <c r="D284" s="114">
        <f t="shared" si="27"/>
        <v>0</v>
      </c>
      <c r="E284" s="94"/>
      <c r="G284" s="205"/>
      <c r="H284" s="228"/>
      <c r="I284" s="108"/>
      <c r="J284" s="175"/>
    </row>
    <row r="285" spans="1:10" ht="20.100000000000001" customHeight="1" x14ac:dyDescent="0.25">
      <c r="A285" s="72">
        <f t="shared" si="28"/>
        <v>19</v>
      </c>
      <c r="B285" s="195"/>
      <c r="C285" s="141">
        <f t="shared" si="26"/>
        <v>0</v>
      </c>
      <c r="D285" s="114">
        <f t="shared" si="27"/>
        <v>0</v>
      </c>
      <c r="E285" s="94"/>
      <c r="G285" s="298"/>
      <c r="H285" s="271"/>
      <c r="I285" s="108"/>
      <c r="J285" s="175"/>
    </row>
    <row r="286" spans="1:10" ht="20.100000000000001" customHeight="1" x14ac:dyDescent="0.25">
      <c r="A286" s="72">
        <f t="shared" si="28"/>
        <v>19</v>
      </c>
      <c r="B286" s="196"/>
      <c r="C286" s="141">
        <f t="shared" si="26"/>
        <v>0</v>
      </c>
      <c r="D286" s="114">
        <f t="shared" si="27"/>
        <v>0</v>
      </c>
      <c r="E286" s="94"/>
      <c r="G286" s="231"/>
      <c r="H286" s="242"/>
      <c r="I286" s="108"/>
      <c r="J286" s="175"/>
    </row>
    <row r="287" spans="1:10" ht="20.100000000000001" customHeight="1" x14ac:dyDescent="0.25">
      <c r="A287" s="72">
        <f t="shared" si="28"/>
        <v>19</v>
      </c>
      <c r="B287" s="196"/>
      <c r="C287" s="141">
        <f t="shared" si="24"/>
        <v>0</v>
      </c>
      <c r="D287" s="114">
        <f t="shared" si="25"/>
        <v>0</v>
      </c>
      <c r="E287" s="94"/>
      <c r="G287" s="267"/>
      <c r="H287" s="243"/>
      <c r="I287" s="108"/>
      <c r="J287" s="175"/>
    </row>
    <row r="288" spans="1:10" ht="20.100000000000001" customHeight="1" x14ac:dyDescent="0.25">
      <c r="A288" s="72">
        <f t="shared" si="28"/>
        <v>19</v>
      </c>
      <c r="B288" s="194"/>
      <c r="C288" s="141">
        <f t="shared" si="24"/>
        <v>0</v>
      </c>
      <c r="D288" s="114">
        <f t="shared" si="25"/>
        <v>0</v>
      </c>
      <c r="E288" s="94"/>
      <c r="G288" s="270"/>
      <c r="H288" s="243"/>
      <c r="I288" s="108"/>
      <c r="J288" s="175"/>
    </row>
    <row r="289" spans="1:10" ht="20.100000000000001" customHeight="1" x14ac:dyDescent="0.25">
      <c r="A289" s="72">
        <f t="shared" si="28"/>
        <v>19</v>
      </c>
      <c r="B289" s="194"/>
      <c r="C289" s="141">
        <f>IFERROR(VLOOKUP(J289,Tabla_Items,2,FALSE),G289)</f>
        <v>0</v>
      </c>
      <c r="D289" s="114">
        <f>IFERROR(VLOOKUP(J289,Tabla_Items,3,FALSE),H289)</f>
        <v>0</v>
      </c>
      <c r="E289" s="94"/>
      <c r="G289" s="270"/>
      <c r="H289" s="243"/>
      <c r="I289" s="108"/>
      <c r="J289" s="175"/>
    </row>
    <row r="290" spans="1:10" ht="20.100000000000001" customHeight="1" x14ac:dyDescent="0.25">
      <c r="A290" s="72">
        <f t="shared" si="28"/>
        <v>19</v>
      </c>
      <c r="B290" s="194"/>
      <c r="C290" s="141">
        <f>IFERROR(VLOOKUP(J290,Tabla_Items,2,FALSE),G290)</f>
        <v>0</v>
      </c>
      <c r="D290" s="114">
        <f>IFERROR(VLOOKUP(J290,Tabla_Items,3,FALSE),H290)</f>
        <v>0</v>
      </c>
      <c r="E290" s="94"/>
      <c r="G290" s="267"/>
      <c r="H290" s="243"/>
      <c r="I290" s="108"/>
      <c r="J290" s="175"/>
    </row>
    <row r="291" spans="1:10" ht="20.100000000000001" customHeight="1" x14ac:dyDescent="0.25">
      <c r="A291" s="72">
        <f t="shared" si="28"/>
        <v>19</v>
      </c>
      <c r="B291" s="196"/>
      <c r="C291" s="141">
        <f>IFERROR(VLOOKUP(J291,Tabla_Items,2,FALSE),G291)</f>
        <v>0</v>
      </c>
      <c r="D291" s="114">
        <f>IFERROR(VLOOKUP(J291,Tabla_Items,3,FALSE),H291)</f>
        <v>0</v>
      </c>
      <c r="E291" s="94"/>
      <c r="G291" s="267"/>
      <c r="H291" s="242"/>
      <c r="I291" s="108"/>
      <c r="J291" s="175"/>
    </row>
    <row r="292" spans="1:10" ht="20.100000000000001" customHeight="1" x14ac:dyDescent="0.25">
      <c r="A292" s="72">
        <f t="shared" si="28"/>
        <v>19</v>
      </c>
      <c r="B292" s="196"/>
      <c r="C292" s="141">
        <f t="shared" si="24"/>
        <v>0</v>
      </c>
      <c r="D292" s="114">
        <f t="shared" si="25"/>
        <v>0</v>
      </c>
      <c r="E292" s="94"/>
      <c r="G292" s="267"/>
      <c r="H292" s="242"/>
      <c r="I292" s="108"/>
      <c r="J292" s="175"/>
    </row>
    <row r="293" spans="1:10" ht="20.100000000000001" customHeight="1" x14ac:dyDescent="0.25">
      <c r="A293" s="72">
        <f t="shared" si="28"/>
        <v>19</v>
      </c>
      <c r="B293" s="196"/>
      <c r="C293" s="141">
        <f>IFERROR(VLOOKUP(J293,Tabla_Items,2,FALSE),G293)</f>
        <v>0</v>
      </c>
      <c r="D293" s="114">
        <f>IFERROR(VLOOKUP(J293,Tabla_Items,3,FALSE),H293)</f>
        <v>0</v>
      </c>
      <c r="E293" s="94"/>
      <c r="G293" s="267"/>
      <c r="H293" s="242"/>
      <c r="I293" s="108"/>
      <c r="J293" s="175"/>
    </row>
    <row r="294" spans="1:10" ht="20.100000000000001" customHeight="1" x14ac:dyDescent="0.25">
      <c r="A294" s="72">
        <f t="shared" si="28"/>
        <v>19</v>
      </c>
      <c r="B294" s="196"/>
      <c r="C294" s="141">
        <f>IFERROR(VLOOKUP(J294,Tabla_Items,2,FALSE),G294)</f>
        <v>0</v>
      </c>
      <c r="D294" s="114">
        <f>IFERROR(VLOOKUP(J294,Tabla_Items,3,FALSE),H294)</f>
        <v>0</v>
      </c>
      <c r="E294" s="94"/>
      <c r="G294" s="267"/>
      <c r="H294" s="242"/>
      <c r="I294" s="108"/>
      <c r="J294" s="175"/>
    </row>
    <row r="295" spans="1:10" ht="20.100000000000001" customHeight="1" x14ac:dyDescent="0.25">
      <c r="A295" s="72">
        <f t="shared" si="28"/>
        <v>19</v>
      </c>
      <c r="B295" s="196"/>
      <c r="C295" s="141">
        <f>IFERROR(VLOOKUP(J295,Tabla_Items,2,FALSE),G295)</f>
        <v>0</v>
      </c>
      <c r="D295" s="114">
        <f>IFERROR(VLOOKUP(J295,Tabla_Items,3,FALSE),H295)</f>
        <v>0</v>
      </c>
      <c r="E295" s="94"/>
      <c r="G295" s="267"/>
      <c r="H295" s="242"/>
      <c r="I295" s="108"/>
      <c r="J295" s="175"/>
    </row>
    <row r="296" spans="1:10" ht="20.100000000000001" customHeight="1" x14ac:dyDescent="0.25">
      <c r="A296" s="72">
        <f t="shared" si="28"/>
        <v>19</v>
      </c>
      <c r="B296" s="196"/>
      <c r="C296" s="141">
        <f t="shared" si="24"/>
        <v>0</v>
      </c>
      <c r="D296" s="114">
        <f t="shared" si="25"/>
        <v>0</v>
      </c>
      <c r="E296" s="94"/>
      <c r="G296" s="267"/>
      <c r="H296" s="242"/>
      <c r="I296" s="108"/>
      <c r="J296" s="175"/>
    </row>
    <row r="297" spans="1:10" ht="20.100000000000001" customHeight="1" x14ac:dyDescent="0.25">
      <c r="A297" s="72">
        <f t="shared" si="28"/>
        <v>19</v>
      </c>
      <c r="B297" s="196"/>
      <c r="C297" s="141">
        <f>IFERROR(VLOOKUP(J297,Tabla_Items,2,FALSE),G297)</f>
        <v>0</v>
      </c>
      <c r="D297" s="114">
        <f>IFERROR(VLOOKUP(J297,Tabla_Items,3,FALSE),H297)</f>
        <v>0</v>
      </c>
      <c r="E297" s="94"/>
      <c r="G297" s="267"/>
      <c r="H297" s="242"/>
      <c r="I297" s="108"/>
      <c r="J297" s="175"/>
    </row>
    <row r="298" spans="1:10" ht="20.100000000000001" customHeight="1" x14ac:dyDescent="0.25">
      <c r="A298" s="72">
        <f t="shared" si="28"/>
        <v>19</v>
      </c>
      <c r="B298" s="196"/>
      <c r="C298" s="141">
        <f t="shared" ref="C298:C308" si="29">IFERROR(VLOOKUP(J298,Tabla_Items,2,FALSE),G298)</f>
        <v>0</v>
      </c>
      <c r="D298" s="114">
        <f t="shared" ref="D298:D308" si="30">IFERROR(VLOOKUP(J298,Tabla_Items,3,FALSE),H298)</f>
        <v>0</v>
      </c>
      <c r="E298" s="94"/>
      <c r="G298" s="267"/>
      <c r="H298" s="242"/>
      <c r="I298" s="108"/>
      <c r="J298" s="175"/>
    </row>
    <row r="299" spans="1:10" ht="20.100000000000001" customHeight="1" x14ac:dyDescent="0.25">
      <c r="A299" s="72">
        <f t="shared" si="28"/>
        <v>19</v>
      </c>
      <c r="B299" s="196"/>
      <c r="C299" s="141">
        <f t="shared" si="29"/>
        <v>0</v>
      </c>
      <c r="D299" s="114">
        <f t="shared" si="30"/>
        <v>0</v>
      </c>
      <c r="E299" s="94"/>
      <c r="G299" s="267"/>
      <c r="H299" s="242"/>
      <c r="I299" s="108"/>
      <c r="J299" s="175"/>
    </row>
    <row r="300" spans="1:10" ht="20.100000000000001" customHeight="1" x14ac:dyDescent="0.25">
      <c r="A300" s="72">
        <f t="shared" si="28"/>
        <v>19</v>
      </c>
      <c r="B300" s="196"/>
      <c r="C300" s="141">
        <f t="shared" si="29"/>
        <v>0</v>
      </c>
      <c r="D300" s="114">
        <f t="shared" si="30"/>
        <v>0</v>
      </c>
      <c r="E300" s="94"/>
      <c r="G300" s="267"/>
      <c r="H300" s="242"/>
      <c r="I300" s="108"/>
      <c r="J300" s="175"/>
    </row>
    <row r="301" spans="1:10" ht="20.100000000000001" customHeight="1" x14ac:dyDescent="0.25">
      <c r="A301" s="72">
        <f t="shared" si="28"/>
        <v>19</v>
      </c>
      <c r="B301" s="196"/>
      <c r="C301" s="329">
        <f t="shared" si="29"/>
        <v>0</v>
      </c>
      <c r="D301" s="114">
        <f t="shared" si="30"/>
        <v>0</v>
      </c>
      <c r="E301" s="94"/>
      <c r="G301" s="267"/>
      <c r="H301" s="242"/>
      <c r="I301" s="108"/>
      <c r="J301" s="175"/>
    </row>
    <row r="302" spans="1:10" ht="20.100000000000001" customHeight="1" x14ac:dyDescent="0.25">
      <c r="A302" s="72">
        <f t="shared" si="28"/>
        <v>19</v>
      </c>
      <c r="B302" s="194"/>
      <c r="C302" s="141">
        <f t="shared" si="29"/>
        <v>0</v>
      </c>
      <c r="D302" s="114">
        <f t="shared" si="30"/>
        <v>0</v>
      </c>
      <c r="E302" s="94"/>
      <c r="G302" s="267"/>
      <c r="H302" s="242"/>
      <c r="I302" s="108"/>
      <c r="J302" s="175"/>
    </row>
    <row r="303" spans="1:10" ht="20.100000000000001" customHeight="1" x14ac:dyDescent="0.25">
      <c r="A303" s="72">
        <f t="shared" si="28"/>
        <v>19</v>
      </c>
      <c r="B303" s="196"/>
      <c r="C303" s="141">
        <f t="shared" si="29"/>
        <v>0</v>
      </c>
      <c r="D303" s="114">
        <f t="shared" si="30"/>
        <v>0</v>
      </c>
      <c r="E303" s="94"/>
      <c r="G303" s="267"/>
      <c r="H303" s="242"/>
      <c r="I303" s="108"/>
      <c r="J303" s="175"/>
    </row>
    <row r="304" spans="1:10" ht="20.100000000000001" customHeight="1" x14ac:dyDescent="0.25">
      <c r="A304" s="72">
        <f t="shared" si="28"/>
        <v>19</v>
      </c>
      <c r="B304" s="196"/>
      <c r="C304" s="141">
        <f t="shared" si="29"/>
        <v>0</v>
      </c>
      <c r="D304" s="114">
        <f t="shared" si="30"/>
        <v>0</v>
      </c>
      <c r="E304" s="94"/>
      <c r="G304" s="267"/>
      <c r="H304" s="243"/>
      <c r="I304" s="108"/>
      <c r="J304" s="175"/>
    </row>
    <row r="305" spans="1:10" ht="20.100000000000001" customHeight="1" x14ac:dyDescent="0.25">
      <c r="A305" s="72">
        <f t="shared" si="28"/>
        <v>19</v>
      </c>
      <c r="B305" s="194"/>
      <c r="C305" s="329">
        <f t="shared" si="29"/>
        <v>0</v>
      </c>
      <c r="D305" s="114">
        <f t="shared" si="30"/>
        <v>0</v>
      </c>
      <c r="E305" s="94"/>
      <c r="G305" s="230"/>
      <c r="H305" s="243"/>
      <c r="I305" s="108"/>
      <c r="J305" s="175"/>
    </row>
    <row r="306" spans="1:10" ht="20.100000000000001" customHeight="1" x14ac:dyDescent="0.25">
      <c r="A306" s="72">
        <f t="shared" si="28"/>
        <v>19</v>
      </c>
      <c r="B306" s="196"/>
      <c r="C306" s="329">
        <f t="shared" si="29"/>
        <v>0</v>
      </c>
      <c r="D306" s="114">
        <f t="shared" si="30"/>
        <v>0</v>
      </c>
      <c r="E306" s="94"/>
      <c r="G306" s="231"/>
      <c r="H306" s="243"/>
      <c r="I306" s="108"/>
      <c r="J306" s="175"/>
    </row>
    <row r="307" spans="1:10" ht="20.100000000000001" customHeight="1" x14ac:dyDescent="0.2">
      <c r="A307" s="72">
        <f t="shared" si="28"/>
        <v>19</v>
      </c>
      <c r="B307" s="323"/>
      <c r="C307" s="141">
        <f t="shared" si="29"/>
        <v>0</v>
      </c>
      <c r="D307" s="114">
        <f t="shared" si="30"/>
        <v>0</v>
      </c>
      <c r="E307" s="94"/>
      <c r="G307" s="299"/>
      <c r="H307" s="289"/>
      <c r="I307" s="108"/>
      <c r="J307" s="175"/>
    </row>
    <row r="308" spans="1:10" ht="20.100000000000001" customHeight="1" x14ac:dyDescent="0.2">
      <c r="A308" s="72">
        <f t="shared" si="28"/>
        <v>19</v>
      </c>
      <c r="B308" s="323"/>
      <c r="C308" s="141">
        <f t="shared" si="29"/>
        <v>0</v>
      </c>
      <c r="D308" s="114">
        <f t="shared" si="30"/>
        <v>0</v>
      </c>
      <c r="E308" s="94"/>
      <c r="G308" s="299"/>
      <c r="H308" s="289"/>
      <c r="I308" s="108"/>
      <c r="J308" s="175"/>
    </row>
    <row r="309" spans="1:10" ht="20.100000000000001" customHeight="1" x14ac:dyDescent="0.25">
      <c r="A309" s="72">
        <f t="shared" si="28"/>
        <v>19</v>
      </c>
      <c r="B309" s="194"/>
      <c r="C309" s="328">
        <f t="shared" si="24"/>
        <v>0</v>
      </c>
      <c r="D309" s="114">
        <f t="shared" si="25"/>
        <v>0</v>
      </c>
      <c r="E309" s="94"/>
      <c r="G309" s="231"/>
      <c r="H309" s="243"/>
      <c r="I309" s="108"/>
      <c r="J309" s="175"/>
    </row>
    <row r="310" spans="1:10" ht="20.100000000000001" customHeight="1" x14ac:dyDescent="0.25">
      <c r="A310" s="72">
        <f t="shared" si="28"/>
        <v>19</v>
      </c>
      <c r="B310" s="194"/>
      <c r="C310" s="70">
        <f t="shared" si="24"/>
        <v>0</v>
      </c>
      <c r="D310" s="114">
        <f t="shared" si="25"/>
        <v>0</v>
      </c>
      <c r="E310" s="94"/>
      <c r="G310" s="231"/>
      <c r="H310" s="243"/>
      <c r="I310" s="108"/>
      <c r="J310" s="175"/>
    </row>
    <row r="311" spans="1:10" ht="20.100000000000001" customHeight="1" x14ac:dyDescent="0.25">
      <c r="A311" s="72">
        <f t="shared" si="28"/>
        <v>19</v>
      </c>
      <c r="B311" s="194"/>
      <c r="C311" s="70">
        <f t="shared" si="24"/>
        <v>0</v>
      </c>
      <c r="D311" s="114">
        <f t="shared" si="25"/>
        <v>0</v>
      </c>
      <c r="E311" s="94"/>
      <c r="G311" s="231"/>
      <c r="H311" s="243"/>
      <c r="I311" s="108"/>
      <c r="J311" s="175"/>
    </row>
    <row r="312" spans="1:10" ht="20.100000000000001" customHeight="1" x14ac:dyDescent="0.25">
      <c r="A312" s="72">
        <f t="shared" si="28"/>
        <v>19</v>
      </c>
      <c r="B312" s="196"/>
      <c r="C312" s="70">
        <f t="shared" si="24"/>
        <v>0</v>
      </c>
      <c r="D312" s="114">
        <f t="shared" si="25"/>
        <v>0</v>
      </c>
      <c r="E312" s="94"/>
      <c r="G312" s="231"/>
      <c r="H312" s="243"/>
      <c r="I312" s="108"/>
      <c r="J312" s="175"/>
    </row>
    <row r="313" spans="1:10" ht="20.100000000000001" customHeight="1" x14ac:dyDescent="0.25">
      <c r="A313" s="72">
        <f t="shared" si="28"/>
        <v>19</v>
      </c>
      <c r="B313" s="196"/>
      <c r="C313" s="70">
        <f t="shared" si="24"/>
        <v>0</v>
      </c>
      <c r="D313" s="114">
        <f t="shared" si="25"/>
        <v>0</v>
      </c>
      <c r="E313" s="94"/>
      <c r="G313" s="231"/>
      <c r="H313" s="243"/>
      <c r="I313" s="108"/>
      <c r="J313" s="175"/>
    </row>
    <row r="314" spans="1:10" ht="20.100000000000001" customHeight="1" thickBot="1" x14ac:dyDescent="0.3">
      <c r="A314" s="72">
        <f t="shared" si="28"/>
        <v>19</v>
      </c>
      <c r="B314" s="196"/>
      <c r="C314" s="70">
        <f t="shared" si="24"/>
        <v>0</v>
      </c>
      <c r="D314" s="114">
        <f t="shared" si="25"/>
        <v>0</v>
      </c>
      <c r="E314" s="94"/>
      <c r="G314" s="231"/>
      <c r="H314" s="243"/>
      <c r="I314" s="108"/>
      <c r="J314" s="175"/>
    </row>
    <row r="315" spans="1:10" ht="20.100000000000001" customHeight="1" thickBot="1" x14ac:dyDescent="0.3">
      <c r="A315" s="72">
        <f t="shared" si="28"/>
        <v>19</v>
      </c>
      <c r="B315" s="192"/>
      <c r="C315" s="70">
        <f t="shared" si="24"/>
        <v>0</v>
      </c>
      <c r="D315" s="114">
        <f t="shared" si="25"/>
        <v>0</v>
      </c>
      <c r="E315" s="94"/>
      <c r="G315" s="205"/>
      <c r="H315" s="244"/>
      <c r="I315" s="108"/>
      <c r="J315" s="175"/>
    </row>
    <row r="316" spans="1:10" ht="20.100000000000001" customHeight="1" x14ac:dyDescent="0.25">
      <c r="A316" s="72">
        <f t="shared" si="28"/>
        <v>19</v>
      </c>
      <c r="B316" s="194"/>
      <c r="C316" s="70">
        <f t="shared" si="24"/>
        <v>0</v>
      </c>
      <c r="D316" s="114">
        <f t="shared" si="25"/>
        <v>0</v>
      </c>
      <c r="E316" s="94"/>
      <c r="G316" s="232"/>
      <c r="H316" s="242"/>
      <c r="I316" s="108"/>
      <c r="J316" s="175"/>
    </row>
    <row r="317" spans="1:10" ht="20.100000000000001" customHeight="1" x14ac:dyDescent="0.25">
      <c r="A317" s="72">
        <f t="shared" si="28"/>
        <v>19</v>
      </c>
      <c r="B317" s="196"/>
      <c r="C317" s="70">
        <f t="shared" si="24"/>
        <v>0</v>
      </c>
      <c r="D317" s="114">
        <f t="shared" si="25"/>
        <v>0</v>
      </c>
      <c r="E317" s="94"/>
      <c r="G317" s="233"/>
      <c r="H317" s="242"/>
      <c r="I317" s="108"/>
      <c r="J317" s="175"/>
    </row>
    <row r="318" spans="1:10" ht="20.100000000000001" customHeight="1" thickBot="1" x14ac:dyDescent="0.3">
      <c r="A318" s="72">
        <f t="shared" si="28"/>
        <v>19</v>
      </c>
      <c r="B318" s="196"/>
      <c r="C318" s="70">
        <f t="shared" si="24"/>
        <v>0</v>
      </c>
      <c r="D318" s="114">
        <f t="shared" si="25"/>
        <v>0</v>
      </c>
      <c r="E318" s="94"/>
      <c r="G318" s="233"/>
      <c r="H318" s="242"/>
      <c r="I318" s="108"/>
      <c r="J318" s="175"/>
    </row>
    <row r="319" spans="1:10" ht="20.100000000000001" customHeight="1" thickBot="1" x14ac:dyDescent="0.3">
      <c r="A319" s="72">
        <f t="shared" si="28"/>
        <v>19</v>
      </c>
      <c r="B319" s="192"/>
      <c r="C319" s="70">
        <f t="shared" si="24"/>
        <v>0</v>
      </c>
      <c r="D319" s="114">
        <f t="shared" si="25"/>
        <v>0</v>
      </c>
      <c r="E319" s="94"/>
      <c r="G319" s="205"/>
      <c r="H319" s="244"/>
      <c r="I319" s="108"/>
      <c r="J319" s="175"/>
    </row>
    <row r="320" spans="1:10" ht="20.100000000000001" customHeight="1" x14ac:dyDescent="0.25">
      <c r="A320" s="72">
        <f t="shared" si="28"/>
        <v>19</v>
      </c>
      <c r="B320" s="194"/>
      <c r="C320" s="70">
        <f t="shared" si="24"/>
        <v>0</v>
      </c>
      <c r="D320" s="114">
        <f t="shared" si="25"/>
        <v>0</v>
      </c>
      <c r="E320" s="94"/>
      <c r="G320" s="232"/>
      <c r="H320" s="240"/>
      <c r="I320" s="108"/>
      <c r="J320" s="175"/>
    </row>
    <row r="321" spans="1:10" ht="20.100000000000001" customHeight="1" x14ac:dyDescent="0.25">
      <c r="A321" s="72">
        <f t="shared" si="28"/>
        <v>19</v>
      </c>
      <c r="B321" s="196"/>
      <c r="C321" s="70">
        <f t="shared" si="24"/>
        <v>0</v>
      </c>
      <c r="D321" s="114">
        <f t="shared" si="25"/>
        <v>0</v>
      </c>
      <c r="E321" s="94"/>
      <c r="G321" s="234"/>
      <c r="H321" s="242"/>
      <c r="I321" s="108"/>
      <c r="J321" s="175"/>
    </row>
    <row r="322" spans="1:10" ht="20.100000000000001" customHeight="1" x14ac:dyDescent="0.25">
      <c r="A322" s="72">
        <f t="shared" si="28"/>
        <v>19</v>
      </c>
      <c r="B322" s="194"/>
      <c r="C322" s="70">
        <f t="shared" si="24"/>
        <v>0</v>
      </c>
      <c r="D322" s="114">
        <f t="shared" si="25"/>
        <v>0</v>
      </c>
      <c r="E322" s="94"/>
      <c r="G322" s="232"/>
      <c r="H322" s="245"/>
      <c r="I322" s="108"/>
      <c r="J322" s="175"/>
    </row>
    <row r="323" spans="1:10" ht="20.100000000000001" customHeight="1" x14ac:dyDescent="0.25">
      <c r="A323" s="72">
        <f t="shared" si="28"/>
        <v>19</v>
      </c>
      <c r="B323" s="196"/>
      <c r="C323" s="70">
        <f t="shared" si="24"/>
        <v>0</v>
      </c>
      <c r="D323" s="114">
        <f t="shared" si="25"/>
        <v>0</v>
      </c>
      <c r="E323" s="94"/>
      <c r="G323" s="235"/>
      <c r="H323" s="242"/>
      <c r="I323" s="108"/>
      <c r="J323" s="175"/>
    </row>
    <row r="324" spans="1:10" ht="20.100000000000001" customHeight="1" x14ac:dyDescent="0.25">
      <c r="A324" s="72">
        <f t="shared" si="28"/>
        <v>19</v>
      </c>
      <c r="B324" s="196"/>
      <c r="C324" s="70">
        <f t="shared" si="24"/>
        <v>0</v>
      </c>
      <c r="D324" s="114">
        <f t="shared" si="25"/>
        <v>0</v>
      </c>
      <c r="E324" s="94"/>
      <c r="G324" s="235"/>
      <c r="H324" s="242"/>
      <c r="I324" s="108"/>
      <c r="J324" s="175"/>
    </row>
    <row r="325" spans="1:10" ht="20.100000000000001" customHeight="1" x14ac:dyDescent="0.25">
      <c r="A325" s="72">
        <f t="shared" si="28"/>
        <v>19</v>
      </c>
      <c r="B325" s="196"/>
      <c r="C325" s="70">
        <f t="shared" si="24"/>
        <v>0</v>
      </c>
      <c r="D325" s="114">
        <f t="shared" si="25"/>
        <v>0</v>
      </c>
      <c r="E325" s="94"/>
      <c r="G325" s="229"/>
      <c r="H325" s="241"/>
      <c r="I325" s="108"/>
      <c r="J325" s="175"/>
    </row>
    <row r="326" spans="1:10" ht="20.100000000000001" customHeight="1" thickBot="1" x14ac:dyDescent="0.3">
      <c r="A326" s="72">
        <f t="shared" si="28"/>
        <v>19</v>
      </c>
      <c r="B326" s="202"/>
      <c r="C326" s="70">
        <f t="shared" si="24"/>
        <v>0</v>
      </c>
      <c r="D326" s="114">
        <f t="shared" si="25"/>
        <v>0</v>
      </c>
      <c r="E326" s="94"/>
      <c r="G326" s="236"/>
      <c r="H326" s="248"/>
      <c r="I326" s="108"/>
      <c r="J326" s="175"/>
    </row>
    <row r="327" spans="1:10" ht="20.100000000000001" customHeight="1" thickBot="1" x14ac:dyDescent="0.3">
      <c r="A327" s="72">
        <f t="shared" si="28"/>
        <v>19</v>
      </c>
      <c r="B327" s="198"/>
      <c r="C327" s="70">
        <f t="shared" si="24"/>
        <v>0</v>
      </c>
      <c r="D327" s="114">
        <f t="shared" si="25"/>
        <v>0</v>
      </c>
      <c r="E327" s="94"/>
      <c r="G327" s="222"/>
      <c r="H327" s="247"/>
      <c r="I327" s="108"/>
      <c r="J327" s="175"/>
    </row>
    <row r="328" spans="1:10" ht="20.100000000000001" customHeight="1" thickBot="1" x14ac:dyDescent="0.3">
      <c r="A328" s="72">
        <f t="shared" si="28"/>
        <v>19</v>
      </c>
      <c r="B328" s="196"/>
      <c r="C328" s="70">
        <f>IFERROR(VLOOKUP(J328,Tabla_Items,2,FALSE),G328)</f>
        <v>0</v>
      </c>
      <c r="D328" s="114">
        <f>IFERROR(VLOOKUP(J328,Tabla_Items,3,FALSE),H328)</f>
        <v>0</v>
      </c>
      <c r="E328" s="94"/>
      <c r="G328" s="216"/>
      <c r="H328" s="242"/>
      <c r="I328" s="108"/>
      <c r="J328" s="175"/>
    </row>
    <row r="329" spans="1:10" ht="20.100000000000001" customHeight="1" thickBot="1" x14ac:dyDescent="0.3">
      <c r="A329" s="72">
        <f t="shared" si="28"/>
        <v>19</v>
      </c>
      <c r="B329" s="192"/>
      <c r="C329" s="70">
        <f>IFERROR(VLOOKUP(J329,Tabla_Items,2,FALSE),G329)</f>
        <v>0</v>
      </c>
      <c r="D329" s="114">
        <f>IFERROR(VLOOKUP(J329,Tabla_Items,3,FALSE),H329)</f>
        <v>0</v>
      </c>
      <c r="E329" s="94"/>
      <c r="G329" s="205"/>
      <c r="H329" s="244"/>
      <c r="I329" s="108"/>
      <c r="J329" s="175"/>
    </row>
    <row r="330" spans="1:10" ht="20.100000000000001" customHeight="1" x14ac:dyDescent="0.25">
      <c r="A330" s="72">
        <f t="shared" si="28"/>
        <v>19</v>
      </c>
      <c r="B330" s="194"/>
      <c r="C330" s="70">
        <f>IFERROR(VLOOKUP(J330,Tabla_Items,2,FALSE),G330)</f>
        <v>0</v>
      </c>
      <c r="D330" s="114">
        <f>IFERROR(VLOOKUP(J330,Tabla_Items,3,FALSE),H330)</f>
        <v>0</v>
      </c>
      <c r="E330" s="94"/>
      <c r="G330" s="206"/>
      <c r="H330" s="245"/>
      <c r="I330" s="108"/>
      <c r="J330" s="175"/>
    </row>
    <row r="331" spans="1:10" ht="20.100000000000001" customHeight="1" x14ac:dyDescent="0.25">
      <c r="A331" s="72">
        <f t="shared" si="28"/>
        <v>19</v>
      </c>
      <c r="B331" s="196"/>
      <c r="C331" s="70">
        <f t="shared" si="24"/>
        <v>0</v>
      </c>
      <c r="D331" s="114">
        <f t="shared" si="25"/>
        <v>0</v>
      </c>
      <c r="E331" s="94"/>
      <c r="G331" s="237"/>
      <c r="H331" s="242"/>
      <c r="I331" s="108"/>
      <c r="J331" s="175"/>
    </row>
    <row r="332" spans="1:10" ht="20.100000000000001" customHeight="1" x14ac:dyDescent="0.25">
      <c r="A332" s="72">
        <f t="shared" si="28"/>
        <v>19</v>
      </c>
      <c r="B332" s="196"/>
      <c r="C332" s="70">
        <f>IFERROR(VLOOKUP(J332,Tabla_Items,2,FALSE),G332)</f>
        <v>0</v>
      </c>
      <c r="D332" s="114">
        <f>IFERROR(VLOOKUP(J332,Tabla_Items,3,FALSE),H332)</f>
        <v>0</v>
      </c>
      <c r="E332" s="94"/>
      <c r="G332" s="237"/>
      <c r="H332" s="242"/>
      <c r="I332" s="108"/>
      <c r="J332" s="175"/>
    </row>
    <row r="333" spans="1:10" ht="20.100000000000001" customHeight="1" x14ac:dyDescent="0.25">
      <c r="A333" s="72">
        <f t="shared" si="28"/>
        <v>19</v>
      </c>
      <c r="B333" s="194"/>
      <c r="C333" s="70">
        <f t="shared" si="24"/>
        <v>0</v>
      </c>
      <c r="D333" s="114">
        <f t="shared" si="25"/>
        <v>0</v>
      </c>
      <c r="E333" s="94"/>
      <c r="G333" s="213"/>
      <c r="H333" s="240"/>
      <c r="I333" s="108"/>
      <c r="J333" s="175"/>
    </row>
    <row r="334" spans="1:10" ht="20.100000000000001" customHeight="1" x14ac:dyDescent="0.25">
      <c r="A334" s="72">
        <f t="shared" si="28"/>
        <v>19</v>
      </c>
      <c r="B334" s="196"/>
      <c r="C334" s="70">
        <f t="shared" si="24"/>
        <v>0</v>
      </c>
      <c r="D334" s="114">
        <f t="shared" si="25"/>
        <v>0</v>
      </c>
      <c r="E334" s="94"/>
      <c r="G334" s="237"/>
      <c r="H334" s="242"/>
      <c r="I334" s="108"/>
      <c r="J334" s="175"/>
    </row>
    <row r="335" spans="1:10" ht="20.100000000000001" customHeight="1" x14ac:dyDescent="0.25">
      <c r="A335" s="72">
        <f t="shared" si="28"/>
        <v>19</v>
      </c>
      <c r="B335" s="196"/>
      <c r="C335" s="70">
        <f>IFERROR(VLOOKUP(J335,Tabla_Items,2,FALSE),G335)</f>
        <v>0</v>
      </c>
      <c r="D335" s="114">
        <f>IFERROR(VLOOKUP(J335,Tabla_Items,3,FALSE),H335)</f>
        <v>0</v>
      </c>
      <c r="E335" s="94"/>
      <c r="G335" s="237"/>
      <c r="H335" s="242"/>
      <c r="I335" s="108"/>
      <c r="J335" s="175"/>
    </row>
    <row r="336" spans="1:10" ht="20.100000000000001" customHeight="1" x14ac:dyDescent="0.25">
      <c r="A336" s="72">
        <f t="shared" si="28"/>
        <v>19</v>
      </c>
      <c r="B336" s="196"/>
      <c r="C336" s="70">
        <f t="shared" si="24"/>
        <v>0</v>
      </c>
      <c r="D336" s="114">
        <f t="shared" si="25"/>
        <v>0</v>
      </c>
      <c r="E336" s="94"/>
      <c r="G336" s="237"/>
      <c r="H336" s="242"/>
      <c r="I336" s="108"/>
      <c r="J336" s="175"/>
    </row>
    <row r="337" spans="1:10" ht="20.100000000000001" customHeight="1" x14ac:dyDescent="0.25">
      <c r="A337" s="72">
        <f t="shared" si="28"/>
        <v>19</v>
      </c>
      <c r="B337" s="194"/>
      <c r="C337" s="70">
        <f t="shared" si="24"/>
        <v>0</v>
      </c>
      <c r="D337" s="114">
        <f t="shared" si="25"/>
        <v>0</v>
      </c>
      <c r="E337" s="94"/>
      <c r="G337" s="213"/>
      <c r="H337" s="240"/>
      <c r="I337" s="108"/>
      <c r="J337" s="175"/>
    </row>
    <row r="338" spans="1:10" ht="20.100000000000001" customHeight="1" x14ac:dyDescent="0.25">
      <c r="A338" s="72">
        <f t="shared" si="28"/>
        <v>19</v>
      </c>
      <c r="B338" s="194"/>
      <c r="C338" s="70">
        <f t="shared" si="24"/>
        <v>0</v>
      </c>
      <c r="D338" s="114">
        <f t="shared" si="25"/>
        <v>0</v>
      </c>
      <c r="E338" s="94"/>
      <c r="G338" s="215"/>
      <c r="H338" s="240"/>
      <c r="I338" s="108"/>
      <c r="J338" s="175"/>
    </row>
    <row r="339" spans="1:10" ht="20.100000000000001" customHeight="1" x14ac:dyDescent="0.25">
      <c r="A339" s="72">
        <f t="shared" si="28"/>
        <v>19</v>
      </c>
      <c r="B339" s="196"/>
      <c r="C339" s="70">
        <f t="shared" si="24"/>
        <v>0</v>
      </c>
      <c r="D339" s="114">
        <f t="shared" si="25"/>
        <v>0</v>
      </c>
      <c r="E339" s="94"/>
      <c r="G339" s="229"/>
      <c r="H339" s="242"/>
      <c r="I339" s="108"/>
      <c r="J339" s="175"/>
    </row>
    <row r="340" spans="1:10" ht="20.100000000000001" customHeight="1" x14ac:dyDescent="0.25">
      <c r="A340" s="72">
        <f t="shared" si="28"/>
        <v>19</v>
      </c>
      <c r="B340" s="196"/>
      <c r="C340" s="70">
        <f t="shared" si="24"/>
        <v>0</v>
      </c>
      <c r="D340" s="114">
        <f t="shared" si="25"/>
        <v>0</v>
      </c>
      <c r="E340" s="94"/>
      <c r="G340" s="266"/>
      <c r="H340" s="242"/>
      <c r="I340" s="108"/>
      <c r="J340" s="175"/>
    </row>
    <row r="341" spans="1:10" ht="20.100000000000001" customHeight="1" thickBot="1" x14ac:dyDescent="0.3">
      <c r="A341" s="72">
        <f t="shared" si="28"/>
        <v>19</v>
      </c>
      <c r="B341" s="196"/>
      <c r="C341" s="70">
        <f>IFERROR(VLOOKUP(J341,Tabla_Items,2,FALSE),G341)</f>
        <v>0</v>
      </c>
      <c r="D341" s="114">
        <f t="shared" si="25"/>
        <v>0</v>
      </c>
      <c r="E341" s="94"/>
      <c r="G341" s="266"/>
      <c r="H341" s="242"/>
      <c r="I341" s="108"/>
      <c r="J341" s="175"/>
    </row>
    <row r="342" spans="1:10" ht="20.100000000000001" customHeight="1" thickBot="1" x14ac:dyDescent="0.3">
      <c r="A342" s="72">
        <f t="shared" si="28"/>
        <v>19</v>
      </c>
      <c r="B342" s="192"/>
      <c r="C342" s="70">
        <f t="shared" si="24"/>
        <v>0</v>
      </c>
      <c r="D342" s="114">
        <f t="shared" si="25"/>
        <v>0</v>
      </c>
      <c r="E342" s="94"/>
      <c r="G342" s="205"/>
      <c r="H342" s="274"/>
      <c r="I342" s="108"/>
      <c r="J342" s="175"/>
    </row>
    <row r="343" spans="1:10" ht="20.100000000000001" customHeight="1" x14ac:dyDescent="0.25">
      <c r="A343" s="72">
        <f t="shared" si="28"/>
        <v>19</v>
      </c>
      <c r="B343" s="201"/>
      <c r="C343" s="70">
        <f t="shared" si="24"/>
        <v>0</v>
      </c>
      <c r="D343" s="114">
        <f t="shared" si="25"/>
        <v>0</v>
      </c>
      <c r="E343" s="94"/>
      <c r="G343" s="269"/>
      <c r="H343" s="290"/>
      <c r="I343" s="108"/>
      <c r="J343" s="175"/>
    </row>
    <row r="344" spans="1:10" ht="20.100000000000001" customHeight="1" thickBot="1" x14ac:dyDescent="0.3">
      <c r="A344" s="72">
        <f t="shared" si="28"/>
        <v>19</v>
      </c>
      <c r="B344" s="194"/>
      <c r="C344" s="70">
        <f t="shared" si="24"/>
        <v>0</v>
      </c>
      <c r="D344" s="114">
        <f t="shared" si="25"/>
        <v>0</v>
      </c>
      <c r="E344" s="94"/>
      <c r="G344" s="269"/>
      <c r="H344" s="240"/>
      <c r="I344" s="108"/>
      <c r="J344" s="175"/>
    </row>
    <row r="345" spans="1:10" ht="20.100000000000001" customHeight="1" thickBot="1" x14ac:dyDescent="0.3">
      <c r="A345" s="72">
        <f t="shared" si="28"/>
        <v>19</v>
      </c>
      <c r="B345" s="192"/>
      <c r="C345" s="70">
        <f t="shared" si="24"/>
        <v>0</v>
      </c>
      <c r="D345" s="114">
        <f t="shared" si="25"/>
        <v>0</v>
      </c>
      <c r="E345" s="94"/>
      <c r="G345" s="205"/>
      <c r="H345" s="275"/>
      <c r="I345" s="108"/>
      <c r="J345" s="175"/>
    </row>
    <row r="346" spans="1:10" ht="20.100000000000001" customHeight="1" x14ac:dyDescent="0.25">
      <c r="A346" s="72">
        <f t="shared" si="28"/>
        <v>19</v>
      </c>
      <c r="B346" s="199"/>
      <c r="C346" s="70">
        <f>IFERROR(VLOOKUP(J346,Tabla_Items,2,FALSE),G346)</f>
        <v>0</v>
      </c>
      <c r="D346" s="114">
        <f>IFERROR(VLOOKUP(J346,Tabla_Items,3,FALSE),H346)</f>
        <v>0</v>
      </c>
      <c r="E346" s="94"/>
      <c r="G346" s="233"/>
      <c r="H346" s="242"/>
      <c r="I346" s="108"/>
      <c r="J346" s="175"/>
    </row>
    <row r="347" spans="1:10" ht="20.100000000000001" customHeight="1" x14ac:dyDescent="0.25">
      <c r="A347" s="72">
        <f t="shared" ref="A347:A361" si="31">IF(D347=0,A346,A346+1)</f>
        <v>19</v>
      </c>
      <c r="B347" s="203"/>
      <c r="C347" s="70">
        <f>IFERROR(VLOOKUP(J347,Tabla_Items,2,FALSE),G347)</f>
        <v>0</v>
      </c>
      <c r="D347" s="114">
        <f>IFERROR(VLOOKUP(J347,Tabla_Items,3,FALSE),H347)</f>
        <v>0</v>
      </c>
      <c r="E347" s="94"/>
      <c r="G347" s="237"/>
      <c r="H347" s="242"/>
      <c r="I347" s="108"/>
      <c r="J347" s="175"/>
    </row>
    <row r="348" spans="1:10" ht="20.100000000000001" customHeight="1" x14ac:dyDescent="0.25">
      <c r="A348" s="72">
        <f t="shared" si="31"/>
        <v>19</v>
      </c>
      <c r="B348" s="196"/>
      <c r="C348" s="70">
        <f t="shared" ref="C348:C355" si="32">IFERROR(VLOOKUP(J348,Tabla_Items,2,FALSE),G348)</f>
        <v>0</v>
      </c>
      <c r="D348" s="114">
        <f t="shared" ref="D348:D355" si="33">IFERROR(VLOOKUP(J348,Tabla_Items,3,FALSE),H348)</f>
        <v>0</v>
      </c>
      <c r="E348" s="94"/>
      <c r="G348" s="233"/>
      <c r="H348" s="241"/>
      <c r="I348" s="108"/>
      <c r="J348" s="175"/>
    </row>
    <row r="349" spans="1:10" ht="20.100000000000001" customHeight="1" x14ac:dyDescent="0.25">
      <c r="A349" s="72">
        <f t="shared" si="31"/>
        <v>19</v>
      </c>
      <c r="B349" s="204"/>
      <c r="C349" s="70">
        <f t="shared" si="32"/>
        <v>0</v>
      </c>
      <c r="D349" s="114">
        <f t="shared" si="33"/>
        <v>0</v>
      </c>
      <c r="E349" s="94"/>
      <c r="G349" s="239"/>
      <c r="H349" s="242"/>
      <c r="I349" s="108"/>
      <c r="J349" s="175"/>
    </row>
    <row r="350" spans="1:10" ht="20.100000000000001" customHeight="1" x14ac:dyDescent="0.25">
      <c r="A350" s="72">
        <f t="shared" si="31"/>
        <v>19</v>
      </c>
      <c r="B350" s="204"/>
      <c r="C350" s="70">
        <f>IFERROR(VLOOKUP(J350,Tabla_Items,2,FALSE),G350)</f>
        <v>0</v>
      </c>
      <c r="D350" s="114">
        <f>IFERROR(VLOOKUP(J350,Tabla_Items,3,FALSE),H350)</f>
        <v>0</v>
      </c>
      <c r="E350" s="94"/>
      <c r="G350" s="239"/>
      <c r="H350" s="242"/>
      <c r="I350" s="108"/>
      <c r="J350" s="175"/>
    </row>
    <row r="351" spans="1:10" ht="20.100000000000001" customHeight="1" x14ac:dyDescent="0.25">
      <c r="A351" s="72">
        <f t="shared" si="31"/>
        <v>19</v>
      </c>
      <c r="B351" s="204"/>
      <c r="C351" s="70">
        <f t="shared" si="32"/>
        <v>0</v>
      </c>
      <c r="D351" s="114">
        <f t="shared" si="33"/>
        <v>0</v>
      </c>
      <c r="E351" s="94"/>
      <c r="G351" s="239"/>
      <c r="H351" s="242"/>
      <c r="I351" s="108"/>
      <c r="J351" s="175"/>
    </row>
    <row r="352" spans="1:10" ht="20.100000000000001" customHeight="1" x14ac:dyDescent="0.25">
      <c r="A352" s="72">
        <f t="shared" si="31"/>
        <v>19</v>
      </c>
      <c r="B352" s="330"/>
      <c r="C352" s="70">
        <f t="shared" si="32"/>
        <v>0</v>
      </c>
      <c r="D352" s="114">
        <f t="shared" si="33"/>
        <v>0</v>
      </c>
      <c r="E352" s="94"/>
      <c r="G352" s="239"/>
      <c r="H352" s="242"/>
      <c r="I352" s="108"/>
      <c r="J352" s="175"/>
    </row>
    <row r="353" spans="1:10" ht="20.100000000000001" customHeight="1" x14ac:dyDescent="0.25">
      <c r="A353" s="72">
        <f t="shared" si="31"/>
        <v>19</v>
      </c>
      <c r="B353" s="330"/>
      <c r="C353" s="70">
        <f t="shared" si="32"/>
        <v>0</v>
      </c>
      <c r="D353" s="114">
        <f t="shared" si="33"/>
        <v>0</v>
      </c>
      <c r="E353" s="94"/>
      <c r="G353" s="239"/>
      <c r="H353" s="242"/>
      <c r="I353" s="108"/>
      <c r="J353" s="175"/>
    </row>
    <row r="354" spans="1:10" ht="20.100000000000001" customHeight="1" x14ac:dyDescent="0.25">
      <c r="A354" s="72">
        <f t="shared" si="31"/>
        <v>19</v>
      </c>
      <c r="B354" s="204"/>
      <c r="C354" s="70">
        <f t="shared" si="32"/>
        <v>0</v>
      </c>
      <c r="D354" s="114">
        <f t="shared" si="33"/>
        <v>0</v>
      </c>
      <c r="E354" s="94"/>
      <c r="G354" s="239"/>
      <c r="H354" s="242"/>
      <c r="I354" s="108"/>
      <c r="J354" s="175"/>
    </row>
    <row r="355" spans="1:10" ht="20.100000000000001" customHeight="1" x14ac:dyDescent="0.25">
      <c r="A355" s="72">
        <f t="shared" si="31"/>
        <v>19</v>
      </c>
      <c r="B355" s="204"/>
      <c r="C355" s="70">
        <f t="shared" si="32"/>
        <v>0</v>
      </c>
      <c r="D355" s="114">
        <f t="shared" si="33"/>
        <v>0</v>
      </c>
      <c r="E355" s="94"/>
      <c r="G355" s="239"/>
      <c r="H355" s="242"/>
      <c r="I355" s="108"/>
      <c r="J355" s="175"/>
    </row>
    <row r="356" spans="1:10" ht="20.100000000000001" customHeight="1" x14ac:dyDescent="0.25">
      <c r="A356" s="72">
        <f t="shared" si="31"/>
        <v>19</v>
      </c>
      <c r="B356" s="204"/>
      <c r="C356" s="70">
        <f t="shared" ref="C356:C361" si="34">IFERROR(VLOOKUP(J356,Tabla_Items,2,FALSE),G356)</f>
        <v>0</v>
      </c>
      <c r="D356" s="114">
        <f t="shared" ref="D356:D361" si="35">IFERROR(VLOOKUP(J356,Tabla_Items,3,FALSE),H356)</f>
        <v>0</v>
      </c>
      <c r="E356" s="94"/>
      <c r="G356" s="239"/>
      <c r="H356" s="242"/>
      <c r="I356" s="108"/>
      <c r="J356" s="175"/>
    </row>
    <row r="357" spans="1:10" ht="20.100000000000001" customHeight="1" x14ac:dyDescent="0.25">
      <c r="A357" s="72">
        <f t="shared" si="31"/>
        <v>19</v>
      </c>
      <c r="B357" s="204"/>
      <c r="C357" s="70">
        <f t="shared" si="34"/>
        <v>0</v>
      </c>
      <c r="D357" s="114">
        <f t="shared" si="35"/>
        <v>0</v>
      </c>
      <c r="E357" s="94"/>
      <c r="G357" s="239"/>
      <c r="H357" s="242"/>
      <c r="I357" s="108"/>
      <c r="J357" s="175"/>
    </row>
    <row r="358" spans="1:10" ht="20.100000000000001" customHeight="1" x14ac:dyDescent="0.25">
      <c r="A358" s="72">
        <f t="shared" si="31"/>
        <v>19</v>
      </c>
      <c r="B358" s="204"/>
      <c r="C358" s="70">
        <f t="shared" si="34"/>
        <v>0</v>
      </c>
      <c r="D358" s="114">
        <f t="shared" si="35"/>
        <v>0</v>
      </c>
      <c r="E358" s="94"/>
      <c r="G358" s="239"/>
      <c r="H358" s="242"/>
      <c r="I358" s="108"/>
      <c r="J358" s="175"/>
    </row>
    <row r="359" spans="1:10" ht="20.100000000000001" customHeight="1" x14ac:dyDescent="0.25">
      <c r="A359" s="72">
        <f t="shared" si="31"/>
        <v>19</v>
      </c>
      <c r="B359" s="204"/>
      <c r="C359" s="70">
        <f t="shared" si="34"/>
        <v>0</v>
      </c>
      <c r="D359" s="114">
        <f t="shared" si="35"/>
        <v>0</v>
      </c>
      <c r="E359" s="94"/>
      <c r="G359" s="239"/>
      <c r="H359" s="242"/>
      <c r="I359" s="108"/>
      <c r="J359" s="175"/>
    </row>
    <row r="360" spans="1:10" ht="20.100000000000001" customHeight="1" x14ac:dyDescent="0.25">
      <c r="A360" s="72">
        <f t="shared" si="31"/>
        <v>19</v>
      </c>
      <c r="B360" s="204"/>
      <c r="C360" s="70">
        <f t="shared" si="34"/>
        <v>0</v>
      </c>
      <c r="D360" s="114">
        <f t="shared" si="35"/>
        <v>0</v>
      </c>
      <c r="E360" s="94"/>
      <c r="G360" s="239"/>
      <c r="H360" s="242"/>
      <c r="I360" s="108"/>
      <c r="J360" s="175"/>
    </row>
    <row r="361" spans="1:10" ht="20.100000000000001" customHeight="1" thickBot="1" x14ac:dyDescent="0.3">
      <c r="A361" s="72">
        <f t="shared" si="31"/>
        <v>19</v>
      </c>
      <c r="B361" s="197"/>
      <c r="C361" s="70">
        <f t="shared" si="34"/>
        <v>0</v>
      </c>
      <c r="D361" s="114">
        <f t="shared" si="35"/>
        <v>0</v>
      </c>
      <c r="E361" s="94"/>
      <c r="G361" s="239"/>
      <c r="H361" s="242"/>
      <c r="I361" s="108"/>
      <c r="J361" s="175"/>
    </row>
    <row r="362" spans="1:10" ht="20.100000000000001" customHeight="1" x14ac:dyDescent="0.2">
      <c r="H362" s="108"/>
      <c r="I362" s="108"/>
    </row>
    <row r="363" spans="1:10" ht="20.100000000000001" customHeight="1" x14ac:dyDescent="0.2">
      <c r="H363" s="108"/>
      <c r="I363" s="108"/>
    </row>
    <row r="364" spans="1:10" ht="20.100000000000001" customHeight="1" x14ac:dyDescent="0.2">
      <c r="H364" s="108"/>
      <c r="I364" s="108"/>
    </row>
    <row r="365" spans="1:10" ht="20.100000000000001" customHeight="1" x14ac:dyDescent="0.2">
      <c r="H365" s="108"/>
      <c r="I365" s="108"/>
    </row>
    <row r="366" spans="1:10" ht="20.100000000000001" customHeight="1" x14ac:dyDescent="0.2">
      <c r="H366" s="108"/>
      <c r="I366" s="108"/>
    </row>
    <row r="367" spans="1:10" ht="20.100000000000001" customHeight="1" x14ac:dyDescent="0.2">
      <c r="H367" s="108"/>
      <c r="I367" s="108"/>
    </row>
    <row r="368" spans="1:10" ht="20.100000000000001" customHeight="1" x14ac:dyDescent="0.2">
      <c r="H368" s="108"/>
      <c r="I368" s="108"/>
    </row>
    <row r="369" spans="8:9" ht="20.100000000000001" customHeight="1" x14ac:dyDescent="0.2">
      <c r="H369" s="108"/>
      <c r="I369" s="108"/>
    </row>
    <row r="370" spans="8:9" ht="20.100000000000001" customHeight="1" x14ac:dyDescent="0.2">
      <c r="H370" s="108"/>
      <c r="I370" s="108"/>
    </row>
    <row r="371" spans="8:9" ht="20.100000000000001" customHeight="1" x14ac:dyDescent="0.2">
      <c r="H371" s="108"/>
      <c r="I371" s="108"/>
    </row>
    <row r="372" spans="8:9" ht="20.100000000000001" customHeight="1" x14ac:dyDescent="0.2">
      <c r="H372" s="108"/>
      <c r="I372" s="108"/>
    </row>
    <row r="373" spans="8:9" ht="20.100000000000001" customHeight="1" x14ac:dyDescent="0.2">
      <c r="H373" s="108"/>
      <c r="I373" s="108"/>
    </row>
    <row r="374" spans="8:9" ht="20.100000000000001" customHeight="1" x14ac:dyDescent="0.2">
      <c r="H374" s="108"/>
      <c r="I374" s="108"/>
    </row>
    <row r="375" spans="8:9" ht="20.100000000000001" customHeight="1" x14ac:dyDescent="0.2">
      <c r="H375" s="108"/>
      <c r="I375" s="108"/>
    </row>
    <row r="376" spans="8:9" ht="20.100000000000001" customHeight="1" x14ac:dyDescent="0.2">
      <c r="H376" s="108"/>
      <c r="I376" s="108"/>
    </row>
    <row r="377" spans="8:9" ht="20.100000000000001" customHeight="1" x14ac:dyDescent="0.2">
      <c r="H377" s="108"/>
      <c r="I377" s="108"/>
    </row>
    <row r="378" spans="8:9" ht="20.100000000000001" customHeight="1" x14ac:dyDescent="0.2">
      <c r="H378" s="108"/>
      <c r="I378" s="108"/>
    </row>
    <row r="379" spans="8:9" ht="20.100000000000001" customHeight="1" x14ac:dyDescent="0.2">
      <c r="H379" s="108"/>
      <c r="I379" s="108"/>
    </row>
    <row r="380" spans="8:9" ht="20.100000000000001" customHeight="1" x14ac:dyDescent="0.2">
      <c r="H380" s="108"/>
      <c r="I380" s="108"/>
    </row>
    <row r="381" spans="8:9" ht="20.100000000000001" customHeight="1" x14ac:dyDescent="0.2">
      <c r="H381" s="108"/>
      <c r="I381" s="108"/>
    </row>
    <row r="382" spans="8:9" ht="20.100000000000001" customHeight="1" x14ac:dyDescent="0.2">
      <c r="H382" s="108"/>
      <c r="I382" s="108"/>
    </row>
    <row r="383" spans="8:9" ht="20.100000000000001" customHeight="1" x14ac:dyDescent="0.2">
      <c r="H383" s="108"/>
      <c r="I383" s="108"/>
    </row>
    <row r="384" spans="8:9" ht="20.100000000000001" customHeight="1" x14ac:dyDescent="0.2">
      <c r="H384" s="108"/>
      <c r="I384" s="108"/>
    </row>
    <row r="385" spans="8:9" ht="20.100000000000001" customHeight="1" x14ac:dyDescent="0.2">
      <c r="H385" s="108"/>
      <c r="I385" s="108"/>
    </row>
    <row r="386" spans="8:9" ht="20.100000000000001" customHeight="1" x14ac:dyDescent="0.2">
      <c r="H386" s="108"/>
      <c r="I386" s="108"/>
    </row>
    <row r="387" spans="8:9" ht="20.100000000000001" customHeight="1" x14ac:dyDescent="0.2">
      <c r="H387" s="108"/>
      <c r="I387" s="108"/>
    </row>
    <row r="388" spans="8:9" ht="20.100000000000001" customHeight="1" x14ac:dyDescent="0.2">
      <c r="H388" s="108"/>
      <c r="I388" s="108"/>
    </row>
    <row r="389" spans="8:9" ht="20.100000000000001" customHeight="1" x14ac:dyDescent="0.2">
      <c r="H389" s="108"/>
      <c r="I389" s="108"/>
    </row>
    <row r="390" spans="8:9" ht="20.100000000000001" customHeight="1" x14ac:dyDescent="0.2">
      <c r="H390" s="108"/>
      <c r="I390" s="108"/>
    </row>
    <row r="391" spans="8:9" ht="20.100000000000001" customHeight="1" x14ac:dyDescent="0.2">
      <c r="H391" s="108"/>
      <c r="I391" s="108"/>
    </row>
    <row r="392" spans="8:9" ht="20.100000000000001" customHeight="1" x14ac:dyDescent="0.2">
      <c r="H392" s="108"/>
      <c r="I392" s="108"/>
    </row>
    <row r="393" spans="8:9" ht="20.100000000000001" customHeight="1" x14ac:dyDescent="0.2">
      <c r="H393" s="108"/>
      <c r="I393" s="108"/>
    </row>
    <row r="394" spans="8:9" ht="20.100000000000001" customHeight="1" x14ac:dyDescent="0.2">
      <c r="H394" s="108"/>
      <c r="I394" s="108"/>
    </row>
    <row r="395" spans="8:9" ht="20.100000000000001" customHeight="1" x14ac:dyDescent="0.2">
      <c r="H395" s="108"/>
      <c r="I395" s="108"/>
    </row>
    <row r="396" spans="8:9" ht="20.100000000000001" customHeight="1" x14ac:dyDescent="0.2">
      <c r="H396" s="108"/>
      <c r="I396" s="108"/>
    </row>
    <row r="397" spans="8:9" ht="20.100000000000001" customHeight="1" x14ac:dyDescent="0.2">
      <c r="H397" s="108"/>
      <c r="I397" s="108"/>
    </row>
    <row r="398" spans="8:9" ht="20.100000000000001" customHeight="1" x14ac:dyDescent="0.2">
      <c r="H398" s="108"/>
      <c r="I398" s="108"/>
    </row>
    <row r="399" spans="8:9" ht="20.100000000000001" customHeight="1" x14ac:dyDescent="0.2">
      <c r="H399" s="108"/>
      <c r="I399" s="108"/>
    </row>
    <row r="400" spans="8:9" ht="20.100000000000001" customHeight="1" x14ac:dyDescent="0.2">
      <c r="H400" s="108"/>
      <c r="I400" s="108"/>
    </row>
    <row r="401" spans="8:9" ht="20.100000000000001" customHeight="1" x14ac:dyDescent="0.2">
      <c r="H401" s="108"/>
      <c r="I401" s="108"/>
    </row>
    <row r="402" spans="8:9" ht="20.100000000000001" customHeight="1" x14ac:dyDescent="0.2">
      <c r="H402" s="108"/>
      <c r="I402" s="108"/>
    </row>
    <row r="403" spans="8:9" ht="20.100000000000001" customHeight="1" x14ac:dyDescent="0.2">
      <c r="H403" s="108"/>
      <c r="I403" s="108"/>
    </row>
    <row r="404" spans="8:9" ht="20.100000000000001" customHeight="1" x14ac:dyDescent="0.2">
      <c r="H404" s="108"/>
      <c r="I404" s="108"/>
    </row>
    <row r="405" spans="8:9" ht="20.100000000000001" customHeight="1" x14ac:dyDescent="0.2">
      <c r="H405" s="108"/>
      <c r="I405" s="108"/>
    </row>
    <row r="406" spans="8:9" ht="20.100000000000001" customHeight="1" x14ac:dyDescent="0.2">
      <c r="H406" s="108"/>
      <c r="I406" s="108"/>
    </row>
    <row r="407" spans="8:9" ht="20.100000000000001" customHeight="1" x14ac:dyDescent="0.2">
      <c r="H407" s="108"/>
      <c r="I407" s="108"/>
    </row>
    <row r="408" spans="8:9" ht="20.100000000000001" customHeight="1" x14ac:dyDescent="0.2">
      <c r="H408" s="108"/>
      <c r="I408" s="108"/>
    </row>
    <row r="409" spans="8:9" ht="20.100000000000001" customHeight="1" x14ac:dyDescent="0.2">
      <c r="H409" s="108"/>
      <c r="I409" s="108"/>
    </row>
    <row r="410" spans="8:9" ht="20.100000000000001" customHeight="1" x14ac:dyDescent="0.2">
      <c r="H410" s="108"/>
      <c r="I410" s="108"/>
    </row>
    <row r="411" spans="8:9" ht="20.100000000000001" customHeight="1" x14ac:dyDescent="0.2">
      <c r="H411" s="108"/>
      <c r="I411" s="108"/>
    </row>
    <row r="412" spans="8:9" ht="20.100000000000001" customHeight="1" x14ac:dyDescent="0.2">
      <c r="H412" s="108"/>
      <c r="I412" s="108"/>
    </row>
    <row r="413" spans="8:9" ht="20.100000000000001" customHeight="1" x14ac:dyDescent="0.2">
      <c r="H413" s="108"/>
      <c r="I413" s="108"/>
    </row>
    <row r="414" spans="8:9" ht="20.100000000000001" customHeight="1" x14ac:dyDescent="0.2">
      <c r="H414" s="108"/>
      <c r="I414" s="108"/>
    </row>
    <row r="415" spans="8:9" ht="20.100000000000001" customHeight="1" x14ac:dyDescent="0.2">
      <c r="H415" s="108"/>
      <c r="I415" s="108"/>
    </row>
    <row r="416" spans="8:9" ht="20.100000000000001" customHeight="1" x14ac:dyDescent="0.2">
      <c r="H416" s="108"/>
      <c r="I416" s="108"/>
    </row>
    <row r="417" spans="3:9" ht="20.100000000000001" customHeight="1" x14ac:dyDescent="0.2">
      <c r="H417" s="108"/>
      <c r="I417" s="108"/>
    </row>
    <row r="418" spans="3:9" ht="20.100000000000001" customHeight="1" x14ac:dyDescent="0.2">
      <c r="H418" s="108"/>
      <c r="I418" s="108"/>
    </row>
    <row r="419" spans="3:9" ht="20.100000000000001" customHeight="1" x14ac:dyDescent="0.2">
      <c r="H419" s="108"/>
      <c r="I419" s="108"/>
    </row>
    <row r="420" spans="3:9" ht="20.100000000000001" customHeight="1" x14ac:dyDescent="0.2">
      <c r="C420" s="72">
        <v>5</v>
      </c>
      <c r="H420" s="108"/>
      <c r="I420" s="108"/>
    </row>
    <row r="421" spans="3:9" ht="20.100000000000001" customHeight="1" x14ac:dyDescent="0.2">
      <c r="H421" s="108"/>
      <c r="I421" s="108"/>
    </row>
    <row r="422" spans="3:9" ht="20.100000000000001" customHeight="1" x14ac:dyDescent="0.2">
      <c r="H422" s="108"/>
      <c r="I422" s="108"/>
    </row>
    <row r="423" spans="3:9" ht="20.100000000000001" customHeight="1" x14ac:dyDescent="0.2">
      <c r="H423" s="108"/>
      <c r="I423" s="108"/>
    </row>
    <row r="424" spans="3:9" ht="20.100000000000001" customHeight="1" x14ac:dyDescent="0.2">
      <c r="H424" s="108"/>
      <c r="I424" s="108"/>
    </row>
    <row r="425" spans="3:9" ht="20.100000000000001" customHeight="1" x14ac:dyDescent="0.2">
      <c r="H425" s="108"/>
      <c r="I425" s="108"/>
    </row>
    <row r="426" spans="3:9" ht="20.100000000000001" customHeight="1" x14ac:dyDescent="0.2">
      <c r="H426" s="108"/>
      <c r="I426" s="108"/>
    </row>
    <row r="427" spans="3:9" ht="20.100000000000001" customHeight="1" x14ac:dyDescent="0.2">
      <c r="H427" s="108"/>
      <c r="I427" s="108"/>
    </row>
    <row r="428" spans="3:9" ht="20.100000000000001" customHeight="1" x14ac:dyDescent="0.2">
      <c r="H428" s="108"/>
      <c r="I428" s="108"/>
    </row>
    <row r="429" spans="3:9" ht="20.100000000000001" customHeight="1" x14ac:dyDescent="0.2">
      <c r="H429" s="108"/>
      <c r="I429" s="108"/>
    </row>
    <row r="430" spans="3:9" ht="20.100000000000001" customHeight="1" x14ac:dyDescent="0.2">
      <c r="H430" s="108"/>
      <c r="I430" s="108"/>
    </row>
    <row r="431" spans="3:9" ht="20.100000000000001" customHeight="1" x14ac:dyDescent="0.2">
      <c r="H431" s="108"/>
      <c r="I431" s="108"/>
    </row>
    <row r="432" spans="3:9" ht="20.100000000000001" customHeight="1" x14ac:dyDescent="0.2">
      <c r="H432" s="108"/>
      <c r="I432" s="108"/>
    </row>
    <row r="433" spans="8:9" ht="20.100000000000001" customHeight="1" x14ac:dyDescent="0.2">
      <c r="H433" s="108"/>
      <c r="I433" s="108"/>
    </row>
    <row r="434" spans="8:9" ht="20.100000000000001" customHeight="1" x14ac:dyDescent="0.2">
      <c r="H434" s="108"/>
      <c r="I434" s="108"/>
    </row>
    <row r="435" spans="8:9" ht="20.100000000000001" customHeight="1" x14ac:dyDescent="0.2">
      <c r="H435" s="108"/>
      <c r="I435" s="108"/>
    </row>
    <row r="436" spans="8:9" ht="20.100000000000001" customHeight="1" x14ac:dyDescent="0.2">
      <c r="H436" s="108"/>
      <c r="I436" s="108"/>
    </row>
    <row r="437" spans="8:9" ht="20.100000000000001" customHeight="1" x14ac:dyDescent="0.2">
      <c r="H437" s="108"/>
      <c r="I437" s="108"/>
    </row>
    <row r="438" spans="8:9" ht="20.100000000000001" customHeight="1" x14ac:dyDescent="0.2">
      <c r="H438" s="108"/>
      <c r="I438" s="108"/>
    </row>
    <row r="439" spans="8:9" ht="20.100000000000001" customHeight="1" x14ac:dyDescent="0.2">
      <c r="H439" s="108"/>
      <c r="I439" s="108"/>
    </row>
    <row r="440" spans="8:9" ht="20.100000000000001" customHeight="1" x14ac:dyDescent="0.2">
      <c r="H440" s="108"/>
      <c r="I440" s="108"/>
    </row>
    <row r="441" spans="8:9" ht="20.100000000000001" customHeight="1" x14ac:dyDescent="0.2">
      <c r="H441" s="108"/>
      <c r="I441" s="108"/>
    </row>
    <row r="442" spans="8:9" ht="20.100000000000001" customHeight="1" x14ac:dyDescent="0.2">
      <c r="H442" s="108"/>
      <c r="I442" s="108"/>
    </row>
    <row r="443" spans="8:9" ht="20.100000000000001" customHeight="1" x14ac:dyDescent="0.2">
      <c r="H443" s="108"/>
      <c r="I443" s="108"/>
    </row>
    <row r="444" spans="8:9" ht="20.100000000000001" customHeight="1" x14ac:dyDescent="0.2">
      <c r="H444" s="108"/>
      <c r="I444" s="108"/>
    </row>
    <row r="445" spans="8:9" ht="20.100000000000001" customHeight="1" x14ac:dyDescent="0.2">
      <c r="H445" s="108"/>
      <c r="I445" s="108"/>
    </row>
    <row r="446" spans="8:9" ht="20.100000000000001" customHeight="1" x14ac:dyDescent="0.2">
      <c r="H446" s="108"/>
      <c r="I446" s="108"/>
    </row>
    <row r="447" spans="8:9" ht="20.100000000000001" customHeight="1" x14ac:dyDescent="0.2">
      <c r="H447" s="108"/>
      <c r="I447" s="108"/>
    </row>
    <row r="448" spans="8:9" ht="20.100000000000001" customHeight="1" x14ac:dyDescent="0.2">
      <c r="H448" s="108"/>
      <c r="I448" s="108"/>
    </row>
    <row r="449" spans="8:9" ht="20.100000000000001" customHeight="1" x14ac:dyDescent="0.2">
      <c r="H449" s="108"/>
      <c r="I449" s="108"/>
    </row>
    <row r="450" spans="8:9" ht="20.100000000000001" customHeight="1" x14ac:dyDescent="0.2">
      <c r="H450" s="108"/>
      <c r="I450" s="108"/>
    </row>
    <row r="451" spans="8:9" ht="20.100000000000001" customHeight="1" x14ac:dyDescent="0.2">
      <c r="H451" s="108"/>
      <c r="I451" s="108"/>
    </row>
    <row r="452" spans="8:9" ht="20.100000000000001" customHeight="1" x14ac:dyDescent="0.2">
      <c r="H452" s="108"/>
      <c r="I452" s="108"/>
    </row>
    <row r="453" spans="8:9" ht="20.100000000000001" customHeight="1" x14ac:dyDescent="0.2">
      <c r="H453" s="108"/>
      <c r="I453" s="108"/>
    </row>
    <row r="454" spans="8:9" ht="20.100000000000001" customHeight="1" x14ac:dyDescent="0.2">
      <c r="H454" s="108"/>
      <c r="I454" s="108"/>
    </row>
    <row r="455" spans="8:9" ht="20.100000000000001" customHeight="1" x14ac:dyDescent="0.2">
      <c r="H455" s="108"/>
      <c r="I455" s="108"/>
    </row>
    <row r="456" spans="8:9" ht="20.100000000000001" customHeight="1" x14ac:dyDescent="0.2">
      <c r="H456" s="108"/>
      <c r="I456" s="108"/>
    </row>
    <row r="457" spans="8:9" ht="20.100000000000001" customHeight="1" x14ac:dyDescent="0.2">
      <c r="H457" s="108"/>
      <c r="I457" s="108"/>
    </row>
    <row r="458" spans="8:9" ht="20.100000000000001" customHeight="1" x14ac:dyDescent="0.2">
      <c r="H458" s="108"/>
      <c r="I458" s="108"/>
    </row>
    <row r="459" spans="8:9" ht="20.100000000000001" customHeight="1" x14ac:dyDescent="0.2">
      <c r="H459" s="108"/>
      <c r="I459" s="108"/>
    </row>
    <row r="460" spans="8:9" ht="20.100000000000001" customHeight="1" x14ac:dyDescent="0.2">
      <c r="H460" s="108"/>
      <c r="I460" s="108"/>
    </row>
    <row r="461" spans="8:9" ht="20.100000000000001" customHeight="1" x14ac:dyDescent="0.2">
      <c r="H461" s="108"/>
      <c r="I461" s="108"/>
    </row>
    <row r="462" spans="8:9" ht="20.100000000000001" customHeight="1" x14ac:dyDescent="0.2">
      <c r="H462" s="108"/>
      <c r="I462" s="108"/>
    </row>
    <row r="463" spans="8:9" ht="20.100000000000001" customHeight="1" x14ac:dyDescent="0.2">
      <c r="H463" s="108"/>
      <c r="I463" s="108"/>
    </row>
    <row r="464" spans="8:9" ht="20.100000000000001" customHeight="1" x14ac:dyDescent="0.2">
      <c r="H464" s="108"/>
      <c r="I464" s="108"/>
    </row>
    <row r="465" spans="3:9" ht="20.100000000000001" customHeight="1" x14ac:dyDescent="0.2">
      <c r="H465" s="108"/>
      <c r="I465" s="108"/>
    </row>
    <row r="466" spans="3:9" ht="20.100000000000001" customHeight="1" x14ac:dyDescent="0.2">
      <c r="H466" s="108"/>
      <c r="I466" s="108"/>
    </row>
    <row r="467" spans="3:9" ht="20.100000000000001" customHeight="1" x14ac:dyDescent="0.2">
      <c r="H467" s="108"/>
      <c r="I467" s="108"/>
    </row>
    <row r="468" spans="3:9" ht="20.100000000000001" customHeight="1" x14ac:dyDescent="0.2">
      <c r="H468" s="108"/>
      <c r="I468" s="108"/>
    </row>
    <row r="469" spans="3:9" ht="20.100000000000001" customHeight="1" x14ac:dyDescent="0.2">
      <c r="H469" s="108"/>
      <c r="I469" s="108"/>
    </row>
    <row r="470" spans="3:9" ht="20.100000000000001" customHeight="1" x14ac:dyDescent="0.2">
      <c r="C470" s="72">
        <v>5</v>
      </c>
    </row>
    <row r="520" spans="3:3" ht="20.100000000000001" customHeight="1" x14ac:dyDescent="0.2">
      <c r="C520" s="72">
        <v>5</v>
      </c>
    </row>
    <row r="570" spans="3:3" ht="20.100000000000001" customHeight="1" x14ac:dyDescent="0.2">
      <c r="C570" s="72">
        <v>5</v>
      </c>
    </row>
    <row r="620" spans="3:3" ht="20.100000000000001" customHeight="1" x14ac:dyDescent="0.2">
      <c r="C620" s="72">
        <v>5</v>
      </c>
    </row>
    <row r="670" spans="3:3" ht="20.100000000000001" customHeight="1" x14ac:dyDescent="0.2">
      <c r="C670" s="72">
        <v>5</v>
      </c>
    </row>
    <row r="720" spans="3:3" ht="20.100000000000001" customHeight="1" x14ac:dyDescent="0.2">
      <c r="C720" s="72">
        <v>5</v>
      </c>
    </row>
    <row r="770" spans="3:3" ht="20.100000000000001" customHeight="1" x14ac:dyDescent="0.2">
      <c r="C770" s="72">
        <v>5</v>
      </c>
    </row>
    <row r="820" spans="3:3" ht="20.100000000000001" customHeight="1" x14ac:dyDescent="0.2">
      <c r="C820" s="72">
        <v>5</v>
      </c>
    </row>
    <row r="870" spans="3:3" ht="20.100000000000001" customHeight="1" x14ac:dyDescent="0.2">
      <c r="C870" s="72">
        <v>5</v>
      </c>
    </row>
    <row r="920" spans="3:3" ht="20.100000000000001" customHeight="1" x14ac:dyDescent="0.2">
      <c r="C920" s="72">
        <v>5</v>
      </c>
    </row>
    <row r="970" spans="3:3" ht="20.100000000000001" customHeight="1" x14ac:dyDescent="0.2">
      <c r="C970" s="72">
        <v>5</v>
      </c>
    </row>
    <row r="971" spans="3:3" ht="20.100000000000001" customHeight="1" x14ac:dyDescent="0.2">
      <c r="C971" s="72">
        <f>Datos!B46</f>
        <v>0</v>
      </c>
    </row>
    <row r="1020" spans="3:3" ht="20.100000000000001" customHeight="1" x14ac:dyDescent="0.2">
      <c r="C1020" s="72">
        <v>5</v>
      </c>
    </row>
    <row r="1021" spans="3:3" ht="20.100000000000001" customHeight="1" x14ac:dyDescent="0.2">
      <c r="C1021" s="72">
        <f>Datos!B47</f>
        <v>0</v>
      </c>
    </row>
    <row r="1070" spans="3:3" ht="20.100000000000001" customHeight="1" x14ac:dyDescent="0.2">
      <c r="C1070" s="72">
        <v>5</v>
      </c>
    </row>
    <row r="1071" spans="3:3" ht="20.100000000000001" customHeight="1" x14ac:dyDescent="0.2">
      <c r="C1071" s="72" t="e">
        <f>Datos!#REF!</f>
        <v>#REF!</v>
      </c>
    </row>
    <row r="1120" spans="3:3" ht="20.100000000000001" customHeight="1" x14ac:dyDescent="0.2">
      <c r="C1120" s="72">
        <v>5</v>
      </c>
    </row>
    <row r="1121" spans="3:3" ht="20.100000000000001" customHeight="1" x14ac:dyDescent="0.2">
      <c r="C1121" s="72">
        <f>Datos!B48</f>
        <v>0</v>
      </c>
    </row>
    <row r="1171" spans="3:3" ht="20.100000000000001" customHeight="1" x14ac:dyDescent="0.2">
      <c r="C1171" s="72" t="e">
        <f>Datos!#REF!</f>
        <v>#REF!</v>
      </c>
    </row>
    <row r="1220" spans="3:3" ht="20.100000000000001" customHeight="1" x14ac:dyDescent="0.2">
      <c r="C1220" s="72">
        <v>7</v>
      </c>
    </row>
    <row r="1221" spans="3:3" ht="20.100000000000001" customHeight="1" x14ac:dyDescent="0.2">
      <c r="C1221" s="72">
        <f>Datos!B50</f>
        <v>0</v>
      </c>
    </row>
    <row r="1271" spans="3:3" ht="20.100000000000001" customHeight="1" x14ac:dyDescent="0.2">
      <c r="C1271" s="72">
        <f>Datos!B51</f>
        <v>0</v>
      </c>
    </row>
    <row r="1320" spans="3:3" ht="20.100000000000001" customHeight="1" x14ac:dyDescent="0.2">
      <c r="C1320" s="72">
        <v>8</v>
      </c>
    </row>
    <row r="1321" spans="3:3" ht="20.100000000000001" customHeight="1" x14ac:dyDescent="0.2">
      <c r="C1321" s="72" t="e">
        <f>Datos!#REF!</f>
        <v>#REF!</v>
      </c>
    </row>
    <row r="1370" spans="3:3" ht="20.100000000000001" customHeight="1" x14ac:dyDescent="0.2">
      <c r="C1370" s="72">
        <v>8</v>
      </c>
    </row>
    <row r="1371" spans="3:3" ht="20.100000000000001" customHeight="1" x14ac:dyDescent="0.2">
      <c r="C1371" s="72">
        <f>Datos!B53</f>
        <v>0</v>
      </c>
    </row>
    <row r="1420" spans="3:3" ht="20.100000000000001" customHeight="1" x14ac:dyDescent="0.2">
      <c r="C1420" s="72">
        <v>8</v>
      </c>
    </row>
    <row r="1421" spans="3:3" ht="20.100000000000001" customHeight="1" x14ac:dyDescent="0.2">
      <c r="C1421" s="72">
        <f>Datos!B54</f>
        <v>0</v>
      </c>
    </row>
    <row r="1470" spans="3:3" ht="20.100000000000001" customHeight="1" x14ac:dyDescent="0.2">
      <c r="C1470" s="72">
        <v>8</v>
      </c>
    </row>
    <row r="1471" spans="3:3" ht="20.100000000000001" customHeight="1" x14ac:dyDescent="0.2">
      <c r="C1471" s="72">
        <f>Datos!B55</f>
        <v>0</v>
      </c>
    </row>
    <row r="1520" spans="3:3" ht="20.100000000000001" customHeight="1" x14ac:dyDescent="0.2">
      <c r="C1520" s="72">
        <v>8</v>
      </c>
    </row>
    <row r="1521" spans="3:3" ht="20.100000000000001" customHeight="1" x14ac:dyDescent="0.2">
      <c r="C1521" s="72">
        <f>Datos!B56</f>
        <v>0</v>
      </c>
    </row>
    <row r="1571" spans="3:3" ht="20.100000000000001" customHeight="1" x14ac:dyDescent="0.2">
      <c r="C1571" s="72">
        <f>Datos!B57</f>
        <v>0</v>
      </c>
    </row>
    <row r="1621" spans="3:3" ht="20.100000000000001" customHeight="1" x14ac:dyDescent="0.2">
      <c r="C1621" s="72">
        <f>Datos!B58</f>
        <v>0</v>
      </c>
    </row>
    <row r="1671" spans="3:3" ht="20.100000000000001" customHeight="1" x14ac:dyDescent="0.2">
      <c r="C1671" s="72" t="e">
        <f>Datos!#REF!</f>
        <v>#REF!</v>
      </c>
    </row>
    <row r="1720" spans="3:3" ht="20.100000000000001" customHeight="1" x14ac:dyDescent="0.2">
      <c r="C1720" s="72">
        <v>12</v>
      </c>
    </row>
    <row r="1721" spans="3:3" ht="20.100000000000001" customHeight="1" x14ac:dyDescent="0.2">
      <c r="C1721" s="72">
        <f>Datos!B60</f>
        <v>0</v>
      </c>
    </row>
    <row r="1770" spans="3:3" ht="20.100000000000001" customHeight="1" x14ac:dyDescent="0.2">
      <c r="C1770" s="72">
        <v>12</v>
      </c>
    </row>
    <row r="1771" spans="3:3" ht="20.100000000000001" customHeight="1" x14ac:dyDescent="0.2">
      <c r="C1771" s="72">
        <f>Datos!B61</f>
        <v>0</v>
      </c>
    </row>
    <row r="1820" spans="3:3" ht="20.100000000000001" customHeight="1" x14ac:dyDescent="0.2">
      <c r="C1820" s="72">
        <v>12</v>
      </c>
    </row>
    <row r="1821" spans="3:3" ht="20.100000000000001" customHeight="1" x14ac:dyDescent="0.2">
      <c r="C1821" s="72" t="e">
        <f>Datos!#REF!</f>
        <v>#REF!</v>
      </c>
    </row>
    <row r="1870" spans="3:3" ht="20.100000000000001" customHeight="1" x14ac:dyDescent="0.2">
      <c r="C1870" s="72">
        <v>12</v>
      </c>
    </row>
    <row r="1871" spans="3:3" ht="20.100000000000001" customHeight="1" x14ac:dyDescent="0.2">
      <c r="C1871" s="72">
        <f>Datos!B63</f>
        <v>0</v>
      </c>
    </row>
    <row r="1920" spans="3:3" ht="20.100000000000001" customHeight="1" x14ac:dyDescent="0.2">
      <c r="C1920" s="72">
        <v>12</v>
      </c>
    </row>
    <row r="1921" spans="3:3" ht="20.100000000000001" customHeight="1" x14ac:dyDescent="0.2">
      <c r="C1921" s="72">
        <f>Datos!B64</f>
        <v>0</v>
      </c>
    </row>
    <row r="1970" spans="3:3" ht="20.100000000000001" customHeight="1" x14ac:dyDescent="0.2">
      <c r="C1970" s="72">
        <v>13</v>
      </c>
    </row>
    <row r="1971" spans="3:3" ht="20.100000000000001" customHeight="1" x14ac:dyDescent="0.2">
      <c r="C1971" s="72" t="e">
        <f>Datos!#REF!</f>
        <v>#REF!</v>
      </c>
    </row>
    <row r="2020" spans="3:3" ht="20.100000000000001" customHeight="1" x14ac:dyDescent="0.2">
      <c r="C2020" s="72">
        <v>13</v>
      </c>
    </row>
    <row r="2021" spans="3:3" ht="20.100000000000001" customHeight="1" x14ac:dyDescent="0.2">
      <c r="C2021" s="72">
        <f>Datos!B65</f>
        <v>0</v>
      </c>
    </row>
  </sheetData>
  <mergeCells count="9">
    <mergeCell ref="A1:E1"/>
    <mergeCell ref="A12:E12"/>
    <mergeCell ref="G23:H23"/>
    <mergeCell ref="J23:J24"/>
    <mergeCell ref="B21:E21"/>
    <mergeCell ref="B23:B24"/>
    <mergeCell ref="C23:C24"/>
    <mergeCell ref="D23:D24"/>
    <mergeCell ref="E23:E24"/>
  </mergeCells>
  <phoneticPr fontId="41" type="noConversion"/>
  <conditionalFormatting sqref="B26:B179">
    <cfRule type="expression" dxfId="131" priority="45" stopIfTrue="1">
      <formula>#REF!&gt;0</formula>
    </cfRule>
    <cfRule type="expression" dxfId="130" priority="46" stopIfTrue="1">
      <formula>#REF!&gt;0</formula>
    </cfRule>
    <cfRule type="expression" dxfId="129" priority="47" stopIfTrue="1">
      <formula>#REF!&gt;0</formula>
    </cfRule>
  </conditionalFormatting>
  <conditionalFormatting sqref="C26:C361">
    <cfRule type="expression" dxfId="128" priority="28" stopIfTrue="1">
      <formula>#REF!&gt;0</formula>
    </cfRule>
    <cfRule type="expression" dxfId="127" priority="29" stopIfTrue="1">
      <formula>#REF!&gt;0</formula>
    </cfRule>
    <cfRule type="expression" dxfId="126" priority="30" stopIfTrue="1">
      <formula>#REF!&gt;0</formula>
    </cfRule>
  </conditionalFormatting>
  <conditionalFormatting sqref="D15:D18">
    <cfRule type="expression" dxfId="125" priority="44" stopIfTrue="1">
      <formula>#REF!=1</formula>
    </cfRule>
    <cfRule type="expression" dxfId="124" priority="52" stopIfTrue="1">
      <formula>#REF!=1</formula>
    </cfRule>
  </conditionalFormatting>
  <conditionalFormatting sqref="G299:G305">
    <cfRule type="expression" dxfId="123" priority="19" stopIfTrue="1">
      <formula>#REF!&gt;0</formula>
    </cfRule>
    <cfRule type="expression" dxfId="122" priority="20" stopIfTrue="1">
      <formula>#REF!&gt;0</formula>
    </cfRule>
    <cfRule type="expression" dxfId="121" priority="21" stopIfTrue="1">
      <formula>#REF!&gt;0</formula>
    </cfRule>
  </conditionalFormatting>
  <conditionalFormatting sqref="G301:G307">
    <cfRule type="expression" dxfId="120" priority="16" stopIfTrue="1">
      <formula>#REF!&gt;0</formula>
    </cfRule>
    <cfRule type="expression" dxfId="119" priority="17" stopIfTrue="1">
      <formula>#REF!&gt;0</formula>
    </cfRule>
    <cfRule type="expression" dxfId="118" priority="18" stopIfTrue="1">
      <formula>#REF!&gt;0</formula>
    </cfRule>
  </conditionalFormatting>
  <conditionalFormatting sqref="G302:G308">
    <cfRule type="expression" dxfId="117" priority="13" stopIfTrue="1">
      <formula>#REF!&gt;0</formula>
    </cfRule>
    <cfRule type="expression" dxfId="116" priority="14" stopIfTrue="1">
      <formula>#REF!&gt;0</formula>
    </cfRule>
    <cfRule type="expression" dxfId="115" priority="15" stopIfTrue="1">
      <formula>#REF!&gt;0</formula>
    </cfRule>
  </conditionalFormatting>
  <conditionalFormatting sqref="G304:G310">
    <cfRule type="expression" dxfId="114" priority="10" stopIfTrue="1">
      <formula>#REF!&gt;0</formula>
    </cfRule>
    <cfRule type="expression" dxfId="113" priority="11" stopIfTrue="1">
      <formula>#REF!&gt;0</formula>
    </cfRule>
    <cfRule type="expression" dxfId="112" priority="12" stopIfTrue="1">
      <formula>#REF!&gt;0</formula>
    </cfRule>
  </conditionalFormatting>
  <dataValidations disablePrompts="1" count="1">
    <dataValidation type="list" allowBlank="1" showInputMessage="1" showErrorMessage="1" sqref="H213:H219 H300:H301">
      <formula1>$D$10:$D$14</formula1>
    </dataValidation>
  </dataValidations>
  <pageMargins left="1.1811023622047245" right="0.78740157480314965" top="0.98425196850393704" bottom="0.78740157480314965" header="0.39370078740157483" footer="0.39370078740157483"/>
  <pageSetup paperSize="9" scale="33" fitToHeight="0" orientation="portrait" r:id="rId1"/>
  <headerFooter>
    <oddHeader>&amp;L&amp;G</oddHeader>
  </headerFooter>
  <drawing r:id="rId2"/>
  <legacyDrawing r:id="rId3"/>
  <legacyDrawingHF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'Items - Códigos'!$B:$B</xm:f>
          </x14:formula1>
          <xm:sqref>J26:J361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L53"/>
  <sheetViews>
    <sheetView showGridLines="0" showZeros="0" zoomScale="90" zoomScaleNormal="90" zoomScaleSheetLayoutView="70" workbookViewId="0">
      <selection activeCell="C6" sqref="C6"/>
    </sheetView>
  </sheetViews>
  <sheetFormatPr baseColWidth="10" defaultColWidth="11.42578125" defaultRowHeight="12.75" x14ac:dyDescent="0.2"/>
  <cols>
    <col min="1" max="1" width="8.7109375" style="119" customWidth="1"/>
    <col min="2" max="3" width="30.7109375" style="119" customWidth="1"/>
    <col min="4" max="4" width="6.7109375" style="119" customWidth="1"/>
    <col min="5" max="5" width="10.7109375" style="119" customWidth="1"/>
    <col min="6" max="7" width="17.7109375" style="119" customWidth="1"/>
    <col min="8" max="8" width="22.7109375" style="119" customWidth="1"/>
    <col min="9" max="9" width="14.7109375" style="119" customWidth="1"/>
    <col min="10" max="10" width="11.42578125" style="119"/>
    <col min="11" max="11" width="15.28515625" style="119" bestFit="1" customWidth="1"/>
    <col min="12" max="16384" width="11.42578125" style="119"/>
  </cols>
  <sheetData>
    <row r="1" spans="1:11" ht="20.100000000000001" customHeight="1" x14ac:dyDescent="0.2">
      <c r="A1" s="118" t="str">
        <f>Datos!A2</f>
        <v xml:space="preserve">COMITENTE : </v>
      </c>
      <c r="B1" s="118"/>
      <c r="C1" s="118" t="str">
        <f>Comitente</f>
        <v>DIRECCIÓN PROVINCIAL RED DE GAS</v>
      </c>
      <c r="D1" s="118"/>
      <c r="E1" s="118"/>
      <c r="F1" s="118"/>
      <c r="G1" s="118"/>
      <c r="I1" s="120"/>
    </row>
    <row r="2" spans="1:11" s="82" customFormat="1" ht="20.100000000000001" customHeight="1" x14ac:dyDescent="0.2">
      <c r="A2" s="118" t="str">
        <f>Datos!A3</f>
        <v>OBRA :</v>
      </c>
      <c r="B2" s="121"/>
      <c r="C2" s="118" t="str">
        <f>Obra</f>
        <v>MANTENIMIENTO CALINGASTA- SECTOR 1.B</v>
      </c>
      <c r="D2" s="122"/>
      <c r="E2" s="122"/>
      <c r="F2" s="122"/>
      <c r="G2" s="122"/>
      <c r="I2" s="122"/>
    </row>
    <row r="3" spans="1:11" s="82" customFormat="1" ht="20.100000000000001" customHeight="1" x14ac:dyDescent="0.2">
      <c r="A3" s="118" t="str">
        <f>Datos!A4</f>
        <v>UBICACION:</v>
      </c>
      <c r="B3" s="121"/>
      <c r="C3" s="123" t="str">
        <f>Ubicación</f>
        <v>Departamento CALINGASTA</v>
      </c>
      <c r="D3" s="123"/>
      <c r="E3" s="123"/>
      <c r="F3" s="123"/>
      <c r="G3" s="123"/>
      <c r="I3" s="123"/>
    </row>
    <row r="4" spans="1:11" s="82" customFormat="1" ht="20.100000000000001" customHeight="1" x14ac:dyDescent="0.2">
      <c r="A4" s="118" t="str">
        <f>Datos!A5</f>
        <v>CONCURSO DE PRECIOS N°:</v>
      </c>
      <c r="B4" s="124"/>
      <c r="C4" s="125">
        <f>Licitación_N°</f>
        <v>0</v>
      </c>
    </row>
    <row r="5" spans="1:11" s="82" customFormat="1" ht="20.100000000000001" customHeight="1" x14ac:dyDescent="0.2">
      <c r="A5" s="118" t="str">
        <f>Datos!A6</f>
        <v>EXPEDIENTE N°:</v>
      </c>
      <c r="B5" s="124"/>
      <c r="C5" s="126">
        <f>Expediente_N°</f>
        <v>0</v>
      </c>
    </row>
    <row r="6" spans="1:11" s="82" customFormat="1" ht="20.100000000000001" customHeight="1" x14ac:dyDescent="0.2">
      <c r="A6" s="118" t="str">
        <f>Datos!A7</f>
        <v>PRESUPUESTO OFICIAL:</v>
      </c>
      <c r="B6" s="124"/>
      <c r="C6" s="127">
        <f>P_Oficial</f>
        <v>9900000</v>
      </c>
    </row>
    <row r="7" spans="1:11" s="82" customFormat="1" ht="20.100000000000001" customHeight="1" x14ac:dyDescent="0.2">
      <c r="A7" s="118" t="str">
        <f>Datos!A8</f>
        <v>ANTICIPO FINANCIERO/ACOPIO:</v>
      </c>
      <c r="B7" s="124"/>
      <c r="C7" s="128">
        <f>Anticipo_Financiero</f>
        <v>0</v>
      </c>
    </row>
    <row r="8" spans="1:11" s="82" customFormat="1" ht="20.100000000000001" customHeight="1" x14ac:dyDescent="0.2">
      <c r="A8" s="118" t="str">
        <f>Datos!A9</f>
        <v>FECHA APERTURA LICITACIÓN:</v>
      </c>
      <c r="B8" s="124"/>
      <c r="C8" s="129">
        <f>Fecha_Base</f>
        <v>0</v>
      </c>
    </row>
    <row r="9" spans="1:11" s="82" customFormat="1" ht="20.100000000000001" customHeight="1" x14ac:dyDescent="0.2">
      <c r="A9" s="118" t="str">
        <f>Datos!A10</f>
        <v>PLAZO DE OBRA:</v>
      </c>
      <c r="B9" s="124"/>
      <c r="C9" s="130">
        <f>Plazo_Obra</f>
        <v>45</v>
      </c>
    </row>
    <row r="10" spans="1:11" s="82" customFormat="1" ht="20.100000000000001" customHeight="1" x14ac:dyDescent="0.2">
      <c r="A10" s="118" t="str">
        <f>Datos!A13</f>
        <v xml:space="preserve">EMPRESA CONSTRUCTORA:  </v>
      </c>
      <c r="B10" s="124"/>
      <c r="C10" s="121">
        <f>Contratista</f>
        <v>0</v>
      </c>
    </row>
    <row r="11" spans="1:11" s="82" customFormat="1" ht="20.100000000000001" customHeight="1" x14ac:dyDescent="0.2">
      <c r="A11" s="121" t="s">
        <v>45</v>
      </c>
      <c r="B11" s="124"/>
      <c r="C11" s="131">
        <f>Monto_Oferta</f>
        <v>0</v>
      </c>
      <c r="K11" s="332"/>
    </row>
    <row r="12" spans="1:11" ht="20.100000000000001" customHeight="1" x14ac:dyDescent="0.2"/>
    <row r="13" spans="1:11" ht="20.100000000000001" customHeight="1" x14ac:dyDescent="0.2">
      <c r="A13" s="132" t="s">
        <v>44</v>
      </c>
      <c r="B13" s="133"/>
      <c r="C13" s="133"/>
      <c r="D13" s="133"/>
      <c r="E13" s="133"/>
      <c r="F13" s="133"/>
      <c r="G13" s="133"/>
      <c r="H13" s="134"/>
      <c r="I13" s="135"/>
    </row>
    <row r="14" spans="1:11" ht="20.100000000000001" customHeight="1" x14ac:dyDescent="0.2"/>
    <row r="15" spans="1:11" ht="20.100000000000001" customHeight="1" x14ac:dyDescent="0.2">
      <c r="A15" s="423" t="s">
        <v>872</v>
      </c>
      <c r="B15" s="425" t="s">
        <v>0</v>
      </c>
      <c r="C15" s="426"/>
      <c r="D15" s="423" t="s">
        <v>1</v>
      </c>
      <c r="E15" s="423" t="s">
        <v>2</v>
      </c>
      <c r="F15" s="422" t="s">
        <v>911</v>
      </c>
      <c r="G15" s="422" t="s">
        <v>912</v>
      </c>
      <c r="H15" s="422" t="s">
        <v>890</v>
      </c>
      <c r="I15" s="423" t="s">
        <v>13</v>
      </c>
    </row>
    <row r="16" spans="1:11" ht="20.100000000000001" customHeight="1" x14ac:dyDescent="0.2">
      <c r="A16" s="424"/>
      <c r="B16" s="427"/>
      <c r="C16" s="428"/>
      <c r="D16" s="424"/>
      <c r="E16" s="424"/>
      <c r="F16" s="422"/>
      <c r="G16" s="422"/>
      <c r="H16" s="422"/>
      <c r="I16" s="424"/>
    </row>
    <row r="17" spans="1:12" ht="20.100000000000001" customHeight="1" x14ac:dyDescent="0.2">
      <c r="A17" s="69"/>
      <c r="B17" s="106"/>
      <c r="C17" s="106"/>
      <c r="D17" s="69"/>
      <c r="E17" s="69"/>
      <c r="F17" s="106"/>
      <c r="G17" s="106"/>
      <c r="I17" s="136"/>
    </row>
    <row r="18" spans="1:12" ht="24.95" customHeight="1" x14ac:dyDescent="0.2">
      <c r="A18" s="116" t="str">
        <f>Datos!B26</f>
        <v>1</v>
      </c>
      <c r="B18" s="419" t="str">
        <f t="shared" ref="B18:B37" si="0">IFERROR(VLOOKUP(A18,Tabla_Datos,2,FALSE),"")</f>
        <v>Esc La Capilla (JINZ 2) / Centro Educativo de Nivel Secundario (C.E.N.S.) Calingasta /  Unidad Educativa Nº 22/ Unidad Educativa Adultos (UEPA) MOVIL Nº 13</v>
      </c>
      <c r="C18" s="420"/>
      <c r="D18" s="137" t="str">
        <f t="shared" ref="D18:D37" si="1">IFERROR(VLOOKUP(A18,Tabla_Datos,3,FALSE),"")</f>
        <v>GL</v>
      </c>
      <c r="E18" s="138">
        <f t="shared" ref="E18:E37" si="2">IFERROR(VLOOKUP(A18,Tabla_Datos,4,FALSE),0)</f>
        <v>0</v>
      </c>
      <c r="F18" s="139">
        <f t="shared" ref="F18:F37" si="3">IFERROR(VLOOKUP(A18,Tabla_Analisis_Precio,7,FALSE),0)</f>
        <v>0</v>
      </c>
      <c r="G18" s="99">
        <f t="shared" ref="G18:G37" si="4">ROUND(F18*Coeficiente_Paso,2)</f>
        <v>0</v>
      </c>
      <c r="H18" s="99">
        <f>ROUND(E18*G18,2)</f>
        <v>0</v>
      </c>
      <c r="I18" s="140">
        <f t="shared" ref="I18:I37" si="5">IFERROR(H18/Monto_Oferta,0)</f>
        <v>0</v>
      </c>
    </row>
    <row r="19" spans="1:12" ht="30" customHeight="1" x14ac:dyDescent="0.2">
      <c r="A19" s="116" t="str">
        <f>Datos!B27</f>
        <v>2</v>
      </c>
      <c r="B19" s="419" t="str">
        <f t="shared" si="0"/>
        <v xml:space="preserve">Colegio Secundario de Barreal </v>
      </c>
      <c r="C19" s="420"/>
      <c r="D19" s="137" t="str">
        <f t="shared" si="1"/>
        <v>GL</v>
      </c>
      <c r="E19" s="138">
        <f t="shared" si="2"/>
        <v>0</v>
      </c>
      <c r="F19" s="139">
        <f t="shared" si="3"/>
        <v>0</v>
      </c>
      <c r="G19" s="99">
        <f t="shared" si="4"/>
        <v>0</v>
      </c>
      <c r="H19" s="99">
        <f t="shared" ref="H19:H37" si="6">ROUND(E19*G19,2)</f>
        <v>0</v>
      </c>
      <c r="I19" s="140">
        <f t="shared" si="5"/>
        <v>0</v>
      </c>
    </row>
    <row r="20" spans="1:12" ht="24.95" customHeight="1" x14ac:dyDescent="0.2">
      <c r="A20" s="116" t="str">
        <f>Datos!B28</f>
        <v>3</v>
      </c>
      <c r="B20" s="419" t="str">
        <f t="shared" si="0"/>
        <v>Colegio Secundario de Tamberías / Esc Remedios Escalada de San Martín (JINZ 24)</v>
      </c>
      <c r="C20" s="420"/>
      <c r="D20" s="137" t="str">
        <f t="shared" si="1"/>
        <v>GL</v>
      </c>
      <c r="E20" s="138">
        <f t="shared" si="2"/>
        <v>0</v>
      </c>
      <c r="F20" s="139">
        <f t="shared" si="3"/>
        <v>0</v>
      </c>
      <c r="G20" s="99">
        <f t="shared" si="4"/>
        <v>0</v>
      </c>
      <c r="H20" s="99">
        <f t="shared" si="6"/>
        <v>0</v>
      </c>
      <c r="I20" s="140">
        <f t="shared" si="5"/>
        <v>0</v>
      </c>
      <c r="K20" s="394"/>
      <c r="L20" s="385"/>
    </row>
    <row r="21" spans="1:12" ht="24.95" customHeight="1" x14ac:dyDescent="0.2">
      <c r="A21" s="116" t="str">
        <f>Datos!B29</f>
        <v>4</v>
      </c>
      <c r="B21" s="419" t="str">
        <f t="shared" si="0"/>
        <v>Escuela 12 de octubre</v>
      </c>
      <c r="C21" s="420"/>
      <c r="D21" s="137" t="str">
        <f t="shared" si="1"/>
        <v>GL</v>
      </c>
      <c r="E21" s="138">
        <f t="shared" si="2"/>
        <v>0</v>
      </c>
      <c r="F21" s="139">
        <f t="shared" si="3"/>
        <v>0</v>
      </c>
      <c r="G21" s="99">
        <f t="shared" si="4"/>
        <v>0</v>
      </c>
      <c r="H21" s="99">
        <f t="shared" si="6"/>
        <v>0</v>
      </c>
      <c r="I21" s="140">
        <f t="shared" si="5"/>
        <v>0</v>
      </c>
      <c r="K21" s="394"/>
      <c r="L21" s="385"/>
    </row>
    <row r="22" spans="1:12" ht="24.95" customHeight="1" x14ac:dyDescent="0.2">
      <c r="A22" s="116" t="str">
        <f>Datos!B30</f>
        <v>5</v>
      </c>
      <c r="B22" s="419" t="str">
        <f t="shared" si="0"/>
        <v>Escuela Albergue Teniente Coronel Álvarez Condarco</v>
      </c>
      <c r="C22" s="420"/>
      <c r="D22" s="137" t="str">
        <f t="shared" si="1"/>
        <v>GL</v>
      </c>
      <c r="E22" s="138">
        <f t="shared" si="2"/>
        <v>0</v>
      </c>
      <c r="F22" s="139">
        <f t="shared" si="3"/>
        <v>0</v>
      </c>
      <c r="G22" s="99">
        <f t="shared" si="4"/>
        <v>0</v>
      </c>
      <c r="H22" s="99">
        <f t="shared" si="6"/>
        <v>0</v>
      </c>
      <c r="I22" s="140">
        <f t="shared" si="5"/>
        <v>0</v>
      </c>
      <c r="K22" s="394"/>
      <c r="L22" s="385"/>
    </row>
    <row r="23" spans="1:12" ht="24.95" customHeight="1" x14ac:dyDescent="0.2">
      <c r="A23" s="116" t="str">
        <f>Datos!B31</f>
        <v>6</v>
      </c>
      <c r="B23" s="419" t="str">
        <f t="shared" si="0"/>
        <v>Escuela Batalla de Chacabuco</v>
      </c>
      <c r="C23" s="420"/>
      <c r="D23" s="137" t="str">
        <f t="shared" si="1"/>
        <v>GL</v>
      </c>
      <c r="E23" s="138">
        <f t="shared" si="2"/>
        <v>0</v>
      </c>
      <c r="F23" s="139">
        <f t="shared" si="3"/>
        <v>0</v>
      </c>
      <c r="G23" s="99">
        <f t="shared" si="4"/>
        <v>0</v>
      </c>
      <c r="H23" s="99">
        <f t="shared" si="6"/>
        <v>0</v>
      </c>
      <c r="I23" s="140">
        <f t="shared" si="5"/>
        <v>0</v>
      </c>
      <c r="K23" s="394"/>
      <c r="L23" s="385"/>
    </row>
    <row r="24" spans="1:12" ht="24.95" customHeight="1" x14ac:dyDescent="0.2">
      <c r="A24" s="116" t="str">
        <f>Datos!B32</f>
        <v>7</v>
      </c>
      <c r="B24" s="419" t="str">
        <f t="shared" si="0"/>
        <v>Escuela Batalla de Maipú / Escuela Técnica de Capacitación laboral Remedios de San Martin</v>
      </c>
      <c r="C24" s="420"/>
      <c r="D24" s="137" t="str">
        <f t="shared" si="1"/>
        <v>GL</v>
      </c>
      <c r="E24" s="138">
        <f t="shared" si="2"/>
        <v>0</v>
      </c>
      <c r="F24" s="139">
        <f t="shared" si="3"/>
        <v>0</v>
      </c>
      <c r="G24" s="99">
        <f t="shared" si="4"/>
        <v>0</v>
      </c>
      <c r="H24" s="99">
        <f t="shared" si="6"/>
        <v>0</v>
      </c>
      <c r="I24" s="140">
        <f t="shared" si="5"/>
        <v>0</v>
      </c>
      <c r="K24" s="394"/>
      <c r="L24" s="385"/>
    </row>
    <row r="25" spans="1:12" ht="30" customHeight="1" x14ac:dyDescent="0.2">
      <c r="A25" s="116" t="str">
        <f>Datos!B33</f>
        <v>8</v>
      </c>
      <c r="B25" s="419" t="str">
        <f t="shared" si="0"/>
        <v>Escuela Benito Juárez (JINZ 25)</v>
      </c>
      <c r="C25" s="420"/>
      <c r="D25" s="137" t="str">
        <f t="shared" si="1"/>
        <v>GL</v>
      </c>
      <c r="E25" s="138">
        <f t="shared" si="2"/>
        <v>0</v>
      </c>
      <c r="F25" s="139">
        <f t="shared" si="3"/>
        <v>0</v>
      </c>
      <c r="G25" s="99">
        <f t="shared" si="4"/>
        <v>0</v>
      </c>
      <c r="H25" s="99">
        <f t="shared" si="6"/>
        <v>0</v>
      </c>
      <c r="I25" s="140">
        <f t="shared" si="5"/>
        <v>0</v>
      </c>
      <c r="K25" s="394"/>
      <c r="L25" s="385"/>
    </row>
    <row r="26" spans="1:12" ht="39.950000000000003" customHeight="1" x14ac:dyDescent="0.2">
      <c r="A26" s="116" t="str">
        <f>Datos!B34</f>
        <v>9</v>
      </c>
      <c r="B26" s="419" t="str">
        <f t="shared" si="0"/>
        <v>Escuela Clotilde Guillén de Rezzano  (JINZ 25)</v>
      </c>
      <c r="C26" s="420"/>
      <c r="D26" s="137" t="str">
        <f t="shared" si="1"/>
        <v>GL</v>
      </c>
      <c r="E26" s="138">
        <f t="shared" si="2"/>
        <v>0</v>
      </c>
      <c r="F26" s="139">
        <f t="shared" si="3"/>
        <v>0</v>
      </c>
      <c r="G26" s="99">
        <f t="shared" si="4"/>
        <v>0</v>
      </c>
      <c r="H26" s="99">
        <f t="shared" si="6"/>
        <v>0</v>
      </c>
      <c r="I26" s="140">
        <f t="shared" si="5"/>
        <v>0</v>
      </c>
      <c r="K26" s="394"/>
      <c r="L26" s="385"/>
    </row>
    <row r="27" spans="1:12" ht="30" customHeight="1" x14ac:dyDescent="0.2">
      <c r="A27" s="116" t="str">
        <f>Datos!B35</f>
        <v>10</v>
      </c>
      <c r="B27" s="419" t="str">
        <f t="shared" si="0"/>
        <v>Escuela de Educación Especial (EEE) Múltiple de Calingasta</v>
      </c>
      <c r="C27" s="420"/>
      <c r="D27" s="137" t="str">
        <f t="shared" si="1"/>
        <v>GL</v>
      </c>
      <c r="E27" s="138">
        <f t="shared" si="2"/>
        <v>0</v>
      </c>
      <c r="F27" s="139">
        <f t="shared" si="3"/>
        <v>0</v>
      </c>
      <c r="G27" s="99">
        <f t="shared" si="4"/>
        <v>0</v>
      </c>
      <c r="H27" s="99">
        <f t="shared" si="6"/>
        <v>0</v>
      </c>
      <c r="I27" s="140">
        <f t="shared" si="5"/>
        <v>0</v>
      </c>
      <c r="K27" s="394"/>
      <c r="L27" s="385"/>
    </row>
    <row r="28" spans="1:12" ht="39.950000000000003" customHeight="1" x14ac:dyDescent="0.2">
      <c r="A28" s="116" t="str">
        <f>Datos!B36</f>
        <v>11</v>
      </c>
      <c r="B28" s="419" t="str">
        <f t="shared" si="0"/>
        <v>Escuela Francisco Javier Muñiz (JINZ 24)</v>
      </c>
      <c r="C28" s="420"/>
      <c r="D28" s="137" t="str">
        <f t="shared" si="1"/>
        <v>GL</v>
      </c>
      <c r="E28" s="138">
        <f t="shared" si="2"/>
        <v>0</v>
      </c>
      <c r="F28" s="139">
        <f t="shared" si="3"/>
        <v>0</v>
      </c>
      <c r="G28" s="99">
        <f t="shared" si="4"/>
        <v>0</v>
      </c>
      <c r="H28" s="99">
        <f t="shared" si="6"/>
        <v>0</v>
      </c>
      <c r="I28" s="140">
        <f t="shared" si="5"/>
        <v>0</v>
      </c>
      <c r="K28" s="394"/>
      <c r="L28" s="385"/>
    </row>
    <row r="29" spans="1:12" ht="24.95" customHeight="1" x14ac:dyDescent="0.2">
      <c r="A29" s="116" t="str">
        <f>Datos!B37</f>
        <v>12</v>
      </c>
      <c r="B29" s="419" t="str">
        <f t="shared" si="0"/>
        <v>Escuela Jorge Newbery (JINZ 2)</v>
      </c>
      <c r="C29" s="420"/>
      <c r="D29" s="137" t="str">
        <f t="shared" si="1"/>
        <v>GL</v>
      </c>
      <c r="E29" s="138">
        <f t="shared" si="2"/>
        <v>0</v>
      </c>
      <c r="F29" s="139">
        <f t="shared" si="3"/>
        <v>0</v>
      </c>
      <c r="G29" s="99">
        <f t="shared" si="4"/>
        <v>0</v>
      </c>
      <c r="H29" s="99">
        <f t="shared" si="6"/>
        <v>0</v>
      </c>
      <c r="I29" s="140">
        <f t="shared" si="5"/>
        <v>0</v>
      </c>
      <c r="K29" s="394"/>
      <c r="L29" s="385"/>
    </row>
    <row r="30" spans="1:12" ht="24.95" customHeight="1" x14ac:dyDescent="0.2">
      <c r="A30" s="116" t="str">
        <f>Datos!B38</f>
        <v>13</v>
      </c>
      <c r="B30" s="419" t="str">
        <f t="shared" si="0"/>
        <v>Escuela José Clemente Sarmiento</v>
      </c>
      <c r="C30" s="420"/>
      <c r="D30" s="137" t="str">
        <f t="shared" si="1"/>
        <v>GL</v>
      </c>
      <c r="E30" s="138">
        <f t="shared" si="2"/>
        <v>0</v>
      </c>
      <c r="F30" s="139">
        <f t="shared" si="3"/>
        <v>0</v>
      </c>
      <c r="G30" s="99">
        <f t="shared" si="4"/>
        <v>0</v>
      </c>
      <c r="H30" s="99">
        <f t="shared" si="6"/>
        <v>0</v>
      </c>
      <c r="I30" s="140">
        <f t="shared" si="5"/>
        <v>0</v>
      </c>
      <c r="K30" s="394"/>
      <c r="L30" s="385"/>
    </row>
    <row r="31" spans="1:12" ht="24.95" customHeight="1" x14ac:dyDescent="0.2">
      <c r="A31" s="116" t="str">
        <f>Datos!B39</f>
        <v>14</v>
      </c>
      <c r="B31" s="419" t="str">
        <f t="shared" si="0"/>
        <v>Escuela Juan Pedro Esnaola ( JINZ 2)</v>
      </c>
      <c r="C31" s="420"/>
      <c r="D31" s="137" t="str">
        <f t="shared" si="1"/>
        <v>GL</v>
      </c>
      <c r="E31" s="138">
        <f t="shared" si="2"/>
        <v>0</v>
      </c>
      <c r="F31" s="139">
        <f t="shared" si="3"/>
        <v>0</v>
      </c>
      <c r="G31" s="99">
        <f t="shared" si="4"/>
        <v>0</v>
      </c>
      <c r="H31" s="99">
        <f t="shared" si="6"/>
        <v>0</v>
      </c>
      <c r="I31" s="140">
        <f t="shared" si="5"/>
        <v>0</v>
      </c>
      <c r="K31" s="394"/>
      <c r="L31" s="385"/>
    </row>
    <row r="32" spans="1:12" ht="30" customHeight="1" x14ac:dyDescent="0.2">
      <c r="A32" s="116" t="str">
        <f>Datos!B40</f>
        <v>15</v>
      </c>
      <c r="B32" s="419" t="str">
        <f t="shared" si="0"/>
        <v>Escuela Luis Pasteur</v>
      </c>
      <c r="C32" s="420"/>
      <c r="D32" s="137" t="str">
        <f t="shared" si="1"/>
        <v>GL</v>
      </c>
      <c r="E32" s="138">
        <f t="shared" si="2"/>
        <v>0</v>
      </c>
      <c r="F32" s="139">
        <f t="shared" si="3"/>
        <v>0</v>
      </c>
      <c r="G32" s="99">
        <f t="shared" si="4"/>
        <v>0</v>
      </c>
      <c r="H32" s="99">
        <f t="shared" si="6"/>
        <v>0</v>
      </c>
      <c r="I32" s="140">
        <f t="shared" si="5"/>
        <v>0</v>
      </c>
      <c r="K32" s="394"/>
      <c r="L32" s="385"/>
    </row>
    <row r="33" spans="1:12" ht="24.95" customHeight="1" x14ac:dyDescent="0.2">
      <c r="A33" s="116" t="str">
        <f>Datos!B41</f>
        <v>16</v>
      </c>
      <c r="B33" s="419" t="str">
        <f t="shared" si="0"/>
        <v>Escuela Martín Gil (JINZ 24)</v>
      </c>
      <c r="C33" s="420"/>
      <c r="D33" s="137" t="str">
        <f t="shared" si="1"/>
        <v>GL</v>
      </c>
      <c r="E33" s="138">
        <f t="shared" si="2"/>
        <v>0</v>
      </c>
      <c r="F33" s="139">
        <f t="shared" si="3"/>
        <v>0</v>
      </c>
      <c r="G33" s="99">
        <f t="shared" si="4"/>
        <v>0</v>
      </c>
      <c r="H33" s="99">
        <f t="shared" si="6"/>
        <v>0</v>
      </c>
      <c r="I33" s="140">
        <f t="shared" si="5"/>
        <v>0</v>
      </c>
      <c r="K33" s="394"/>
      <c r="L33" s="385"/>
    </row>
    <row r="34" spans="1:12" ht="24.95" customHeight="1" x14ac:dyDescent="0.2">
      <c r="A34" s="116" t="str">
        <f>Datos!B42</f>
        <v>17</v>
      </c>
      <c r="B34" s="419" t="str">
        <f t="shared" si="0"/>
        <v>Escuela Saturnino María de Laspiur ( JINZ 25)</v>
      </c>
      <c r="C34" s="420"/>
      <c r="D34" s="137" t="str">
        <f t="shared" si="1"/>
        <v>GL</v>
      </c>
      <c r="E34" s="138">
        <f t="shared" si="2"/>
        <v>0</v>
      </c>
      <c r="F34" s="139">
        <f t="shared" si="3"/>
        <v>0</v>
      </c>
      <c r="G34" s="99">
        <f t="shared" si="4"/>
        <v>0</v>
      </c>
      <c r="H34" s="99">
        <f t="shared" si="6"/>
        <v>0</v>
      </c>
      <c r="I34" s="140">
        <f t="shared" si="5"/>
        <v>0</v>
      </c>
      <c r="K34" s="394"/>
      <c r="L34" s="385"/>
    </row>
    <row r="35" spans="1:12" ht="24.95" customHeight="1" x14ac:dyDescent="0.2">
      <c r="A35" s="116" t="str">
        <f>Datos!B43</f>
        <v>18</v>
      </c>
      <c r="B35" s="419" t="str">
        <f t="shared" si="0"/>
        <v>Escuela Saturnino S. Aráoz / Unidad Educativa para Adultos (UEPA) Movil Nº 7.</v>
      </c>
      <c r="C35" s="420"/>
      <c r="D35" s="137" t="str">
        <f t="shared" si="1"/>
        <v>GL</v>
      </c>
      <c r="E35" s="138">
        <f t="shared" si="2"/>
        <v>0</v>
      </c>
      <c r="F35" s="139">
        <f t="shared" si="3"/>
        <v>0</v>
      </c>
      <c r="G35" s="99">
        <f t="shared" si="4"/>
        <v>0</v>
      </c>
      <c r="H35" s="99">
        <f t="shared" si="6"/>
        <v>0</v>
      </c>
      <c r="I35" s="140">
        <f t="shared" si="5"/>
        <v>0</v>
      </c>
      <c r="K35" s="394"/>
      <c r="L35" s="385"/>
    </row>
    <row r="36" spans="1:12" ht="24.95" customHeight="1" x14ac:dyDescent="0.2">
      <c r="A36" s="116" t="str">
        <f>Datos!B44</f>
        <v>19</v>
      </c>
      <c r="B36" s="419" t="str">
        <f t="shared" si="0"/>
        <v>Escuela Técnica General Manuel Savio</v>
      </c>
      <c r="C36" s="420"/>
      <c r="D36" s="137" t="str">
        <f t="shared" si="1"/>
        <v>GL</v>
      </c>
      <c r="E36" s="138">
        <f t="shared" si="2"/>
        <v>0</v>
      </c>
      <c r="F36" s="139">
        <f t="shared" si="3"/>
        <v>0</v>
      </c>
      <c r="G36" s="99">
        <f t="shared" si="4"/>
        <v>0</v>
      </c>
      <c r="H36" s="99">
        <f t="shared" si="6"/>
        <v>0</v>
      </c>
      <c r="I36" s="140">
        <f t="shared" si="5"/>
        <v>0</v>
      </c>
      <c r="K36" s="394"/>
      <c r="L36" s="385"/>
    </row>
    <row r="37" spans="1:12" ht="24.95" customHeight="1" x14ac:dyDescent="0.2">
      <c r="A37" s="116">
        <f>Datos!B45</f>
        <v>0</v>
      </c>
      <c r="B37" s="419" t="str">
        <f t="shared" si="0"/>
        <v/>
      </c>
      <c r="C37" s="420"/>
      <c r="D37" s="137" t="str">
        <f t="shared" si="1"/>
        <v/>
      </c>
      <c r="E37" s="138">
        <f t="shared" si="2"/>
        <v>0</v>
      </c>
      <c r="F37" s="139">
        <f t="shared" si="3"/>
        <v>0</v>
      </c>
      <c r="G37" s="99">
        <f t="shared" si="4"/>
        <v>0</v>
      </c>
      <c r="H37" s="99">
        <f t="shared" si="6"/>
        <v>0</v>
      </c>
      <c r="I37" s="140">
        <f t="shared" si="5"/>
        <v>0</v>
      </c>
      <c r="K37" s="394"/>
      <c r="L37" s="385"/>
    </row>
    <row r="38" spans="1:12" ht="24.95" customHeight="1" x14ac:dyDescent="0.2">
      <c r="A38" s="116">
        <f>Datos!B361</f>
        <v>0</v>
      </c>
      <c r="B38" s="419" t="str">
        <f t="shared" ref="B38" si="7">IFERROR(VLOOKUP(A38,Tabla_Datos,2,FALSE),"")</f>
        <v/>
      </c>
      <c r="C38" s="420"/>
      <c r="D38" s="137" t="str">
        <f t="shared" ref="D38" si="8">IFERROR(VLOOKUP(A38,Tabla_Datos,3,FALSE),"")</f>
        <v/>
      </c>
      <c r="E38" s="138">
        <f t="shared" ref="E38" si="9">IFERROR(VLOOKUP(A38,Tabla_Datos,4,FALSE),0)</f>
        <v>0</v>
      </c>
      <c r="F38" s="139">
        <f t="shared" ref="F38" si="10">IFERROR(VLOOKUP(A38,Tabla_Analisis_Precio,7,FALSE),0)</f>
        <v>0</v>
      </c>
      <c r="G38" s="99">
        <f t="shared" ref="G38" si="11">ROUND(F38*Coeficiente_Paso,2)</f>
        <v>0</v>
      </c>
      <c r="H38" s="99">
        <f t="shared" ref="H38" si="12">ROUND(E38*G38,2)</f>
        <v>0</v>
      </c>
      <c r="I38" s="140">
        <f t="shared" ref="I38" si="13">IFERROR(H38/Monto_Oferta,0)</f>
        <v>0</v>
      </c>
      <c r="K38" s="394"/>
      <c r="L38" s="385"/>
    </row>
    <row r="39" spans="1:12" ht="20.100000000000001" customHeight="1" x14ac:dyDescent="0.2">
      <c r="A39" s="142" t="s">
        <v>3</v>
      </c>
      <c r="B39" s="191" t="s">
        <v>1038</v>
      </c>
      <c r="C39" s="143"/>
      <c r="D39" s="143"/>
      <c r="E39" s="143"/>
      <c r="F39" s="144">
        <f>ROUND(SUMPRODUCT(E18:E38,F18:F38),2)</f>
        <v>0</v>
      </c>
      <c r="G39" s="106" t="s">
        <v>918</v>
      </c>
      <c r="H39" s="145">
        <f>SUM(H18:H38)</f>
        <v>0</v>
      </c>
      <c r="I39" s="146">
        <f>SUM(I18:I38)</f>
        <v>0</v>
      </c>
      <c r="K39" s="394"/>
    </row>
    <row r="40" spans="1:12" ht="20.100000000000001" customHeight="1" thickBot="1" x14ac:dyDescent="0.25">
      <c r="G40" s="147"/>
    </row>
    <row r="41" spans="1:12" ht="20.100000000000001" customHeight="1" thickTop="1" x14ac:dyDescent="0.2">
      <c r="A41" s="148" t="s">
        <v>873</v>
      </c>
      <c r="B41" s="149" t="s">
        <v>1039</v>
      </c>
      <c r="C41" s="150"/>
      <c r="D41" s="151"/>
      <c r="E41" s="152"/>
      <c r="F41" s="153"/>
      <c r="G41" s="152"/>
      <c r="H41" s="154">
        <f>ROUND(H50/Coeficiente_Paso,2)</f>
        <v>0</v>
      </c>
      <c r="I41" s="155"/>
    </row>
    <row r="42" spans="1:12" ht="20.100000000000001" customHeight="1" x14ac:dyDescent="0.2">
      <c r="A42" s="156" t="s">
        <v>874</v>
      </c>
      <c r="B42" s="161" t="str">
        <f>"COSTO FINANCIERO  "&amp;ROUND(Costo_Financiero*100,2)&amp;" % de ( 1 )"</f>
        <v>COSTO FINANCIERO  0 % de ( 1 )</v>
      </c>
      <c r="C42" s="162"/>
      <c r="D42" s="187"/>
      <c r="E42" s="159">
        <f>Costo_Financiero</f>
        <v>0</v>
      </c>
      <c r="F42" s="71"/>
      <c r="H42" s="160">
        <f>ROUND(H41*Costo_Financiero,2)</f>
        <v>0</v>
      </c>
      <c r="I42" s="155"/>
    </row>
    <row r="43" spans="1:12" ht="20.100000000000001" customHeight="1" x14ac:dyDescent="0.2">
      <c r="A43" s="156" t="s">
        <v>875</v>
      </c>
      <c r="B43" s="161" t="s">
        <v>1044</v>
      </c>
      <c r="C43" s="162"/>
      <c r="D43" s="187"/>
      <c r="F43" s="71"/>
      <c r="H43" s="160">
        <f>H41+H42</f>
        <v>0</v>
      </c>
      <c r="I43" s="155"/>
    </row>
    <row r="44" spans="1:12" ht="20.100000000000001" customHeight="1" x14ac:dyDescent="0.2">
      <c r="A44" s="156" t="s">
        <v>876</v>
      </c>
      <c r="B44" s="157" t="str">
        <f>CONCATENATE("GASTOS GENERALES  ",ROUND(Gasto_Generales_Porcentaje*100,3)," % de ( 3 )")</f>
        <v>GASTOS GENERALES  0 % de ( 3 )</v>
      </c>
      <c r="C44" s="157"/>
      <c r="D44" s="158"/>
      <c r="E44" s="159">
        <f>Gasto_Generales_Porcentaje</f>
        <v>0</v>
      </c>
      <c r="F44" s="71"/>
      <c r="H44" s="160">
        <f>ROUND(Gasto_Generales_Porcentaje*H43,2)</f>
        <v>0</v>
      </c>
      <c r="I44" s="158"/>
    </row>
    <row r="45" spans="1:12" ht="20.100000000000001" customHeight="1" x14ac:dyDescent="0.2">
      <c r="A45" s="156" t="s">
        <v>877</v>
      </c>
      <c r="B45" s="157" t="str">
        <f>CONCATENATE("BENEFICIOS  ",ROUND(Beneficio*100,2)," % de ( 3 )")</f>
        <v>BENEFICIOS  0 % de ( 3 )</v>
      </c>
      <c r="C45" s="157"/>
      <c r="D45" s="158"/>
      <c r="E45" s="159">
        <f>Beneficio</f>
        <v>0</v>
      </c>
      <c r="F45" s="71"/>
      <c r="H45" s="160">
        <f>IF(Beneficio=0,,ROUND(Beneficio*H43,2))</f>
        <v>0</v>
      </c>
      <c r="I45" s="158"/>
    </row>
    <row r="46" spans="1:12" ht="20.100000000000001" customHeight="1" x14ac:dyDescent="0.2">
      <c r="A46" s="156">
        <v>6</v>
      </c>
      <c r="B46" s="161" t="s">
        <v>1040</v>
      </c>
      <c r="C46" s="162"/>
      <c r="D46" s="158"/>
      <c r="F46" s="71"/>
      <c r="H46" s="160">
        <f>H43+H44+H45</f>
        <v>0</v>
      </c>
      <c r="I46" s="158"/>
    </row>
    <row r="47" spans="1:12" ht="20.100000000000001" customHeight="1" x14ac:dyDescent="0.2">
      <c r="A47" s="156" t="s">
        <v>1041</v>
      </c>
      <c r="B47" s="157" t="str">
        <f>CONCATENATE("INGRESOS BRUTOS Y LOTE HOGAR  ",ROUND(Ingresos_Brutos*100,2)," % de ( 6 )")</f>
        <v>INGRESOS BRUTOS Y LOTE HOGAR  0 % de ( 6 )</v>
      </c>
      <c r="C47" s="157"/>
      <c r="D47" s="158"/>
      <c r="E47" s="159">
        <f>Ingresos_Brutos</f>
        <v>0</v>
      </c>
      <c r="F47" s="71"/>
      <c r="H47" s="160">
        <f>ROUND(Ingresos_Brutos*H46,2)</f>
        <v>0</v>
      </c>
      <c r="I47" s="158"/>
    </row>
    <row r="48" spans="1:12" ht="20.100000000000001" customHeight="1" thickBot="1" x14ac:dyDescent="0.25">
      <c r="A48" s="163" t="s">
        <v>1042</v>
      </c>
      <c r="B48" s="164" t="str">
        <f>CONCATENATE("IMPUESTO AL VALOR AGREGADO ",IVA*100," % de ( 6 )")</f>
        <v>IMPUESTO AL VALOR AGREGADO 0 % de ( 6 )</v>
      </c>
      <c r="C48" s="164"/>
      <c r="D48" s="165"/>
      <c r="E48" s="166">
        <f>IVA</f>
        <v>0</v>
      </c>
      <c r="F48" s="167"/>
      <c r="G48" s="168"/>
      <c r="H48" s="169">
        <f>ROUND(IVA*H46,2)</f>
        <v>0</v>
      </c>
      <c r="I48" s="158"/>
    </row>
    <row r="49" spans="1:9" ht="20.100000000000001" customHeight="1" thickTop="1" x14ac:dyDescent="0.2">
      <c r="A49" s="170"/>
      <c r="B49" s="157"/>
      <c r="C49" s="157"/>
      <c r="D49" s="158"/>
      <c r="E49" s="159"/>
      <c r="F49" s="71"/>
      <c r="H49" s="171"/>
      <c r="I49" s="158"/>
    </row>
    <row r="50" spans="1:9" ht="20.100000000000001" customHeight="1" x14ac:dyDescent="0.2">
      <c r="A50" s="172"/>
      <c r="B50" s="172" t="s">
        <v>918</v>
      </c>
      <c r="C50" s="172"/>
      <c r="D50" s="158"/>
      <c r="F50" s="71"/>
      <c r="H50" s="171">
        <f>Monto_Oferta</f>
        <v>0</v>
      </c>
      <c r="I50" s="158"/>
    </row>
    <row r="51" spans="1:9" ht="20.100000000000001" customHeight="1" x14ac:dyDescent="0.2">
      <c r="I51" s="173"/>
    </row>
    <row r="52" spans="1:9" ht="60" customHeight="1" x14ac:dyDescent="0.2">
      <c r="B52" s="421" t="str">
        <f>"El presente presupuesto asciende a la suma de: " &amp; 'Números a Letras'!C27</f>
        <v>El presente presupuesto asciende a la suma de:  CON 0/100</v>
      </c>
      <c r="C52" s="421"/>
      <c r="D52" s="421"/>
      <c r="E52" s="421"/>
      <c r="F52" s="421"/>
      <c r="G52" s="421"/>
      <c r="H52" s="421"/>
      <c r="I52" s="421"/>
    </row>
    <row r="53" spans="1:9" x14ac:dyDescent="0.2">
      <c r="A53" s="72" t="s">
        <v>892</v>
      </c>
    </row>
  </sheetData>
  <mergeCells count="30">
    <mergeCell ref="B38:C38"/>
    <mergeCell ref="B28:C28"/>
    <mergeCell ref="B29:C29"/>
    <mergeCell ref="B35:C35"/>
    <mergeCell ref="B36:C36"/>
    <mergeCell ref="B37:C37"/>
    <mergeCell ref="B52:I52"/>
    <mergeCell ref="F15:F16"/>
    <mergeCell ref="G15:G16"/>
    <mergeCell ref="A15:A16"/>
    <mergeCell ref="B15:C16"/>
    <mergeCell ref="D15:D16"/>
    <mergeCell ref="E15:E16"/>
    <mergeCell ref="I15:I16"/>
    <mergeCell ref="H15:H16"/>
    <mergeCell ref="B18:C18"/>
    <mergeCell ref="B19:C19"/>
    <mergeCell ref="B20:C20"/>
    <mergeCell ref="B21:C21"/>
    <mergeCell ref="B22:C22"/>
    <mergeCell ref="B23:C23"/>
    <mergeCell ref="B24:C24"/>
    <mergeCell ref="B30:C30"/>
    <mergeCell ref="B31:C31"/>
    <mergeCell ref="B32:C32"/>
    <mergeCell ref="B33:C33"/>
    <mergeCell ref="B34:C34"/>
    <mergeCell ref="B25:C25"/>
    <mergeCell ref="B26:C26"/>
    <mergeCell ref="B27:C27"/>
  </mergeCells>
  <conditionalFormatting sqref="A18:A38">
    <cfRule type="expression" dxfId="111" priority="282" stopIfTrue="1">
      <formula>#REF!&gt;0</formula>
    </cfRule>
    <cfRule type="expression" dxfId="110" priority="283" stopIfTrue="1">
      <formula>#REF!&gt;0</formula>
    </cfRule>
    <cfRule type="expression" dxfId="109" priority="284" stopIfTrue="1">
      <formula>#REF!&gt;0</formula>
    </cfRule>
  </conditionalFormatting>
  <conditionalFormatting sqref="A39">
    <cfRule type="expression" dxfId="108" priority="12" stopIfTrue="1">
      <formula>#REF!&gt;0</formula>
    </cfRule>
    <cfRule type="expression" dxfId="107" priority="13" stopIfTrue="1">
      <formula>#REF!&gt;0</formula>
    </cfRule>
    <cfRule type="expression" dxfId="106" priority="14" stopIfTrue="1">
      <formula>#REF!&gt;0</formula>
    </cfRule>
  </conditionalFormatting>
  <conditionalFormatting sqref="A41:A49">
    <cfRule type="expression" dxfId="105" priority="4" stopIfTrue="1">
      <formula>#REF!=1</formula>
    </cfRule>
  </conditionalFormatting>
  <conditionalFormatting sqref="A44 A46 A48:A49">
    <cfRule type="expression" dxfId="104" priority="269" stopIfTrue="1">
      <formula>#REF!=1</formula>
    </cfRule>
  </conditionalFormatting>
  <conditionalFormatting sqref="A43:C43">
    <cfRule type="expression" dxfId="103" priority="272" stopIfTrue="1">
      <formula>#REF!=1</formula>
    </cfRule>
  </conditionalFormatting>
  <conditionalFormatting sqref="A41:D42 A43 F41:F50">
    <cfRule type="expression" dxfId="102" priority="6" stopIfTrue="1">
      <formula>#REF!=1</formula>
    </cfRule>
  </conditionalFormatting>
  <conditionalFormatting sqref="A41:D42">
    <cfRule type="expression" dxfId="101" priority="5" stopIfTrue="1">
      <formula>#REF!=1</formula>
    </cfRule>
  </conditionalFormatting>
  <conditionalFormatting sqref="A44:D50 I51">
    <cfRule type="expression" dxfId="100" priority="281" stopIfTrue="1">
      <formula>#REF!=1</formula>
    </cfRule>
  </conditionalFormatting>
  <conditionalFormatting sqref="B18:B38 E18:E38">
    <cfRule type="expression" dxfId="99" priority="7" stopIfTrue="1">
      <formula>#REF!&gt;0</formula>
    </cfRule>
    <cfRule type="expression" dxfId="98" priority="8" stopIfTrue="1">
      <formula>#REF!&gt;0</formula>
    </cfRule>
    <cfRule type="expression" dxfId="97" priority="9" stopIfTrue="1">
      <formula>#REF!&gt;0</formula>
    </cfRule>
  </conditionalFormatting>
  <conditionalFormatting sqref="B41:C42">
    <cfRule type="expression" dxfId="96" priority="3" stopIfTrue="1">
      <formula>#REF!=1</formula>
    </cfRule>
  </conditionalFormatting>
  <conditionalFormatting sqref="B43:C45 A43:A50 D43:D50 B47:C50 H44:I45 I46 H47:I50">
    <cfRule type="expression" dxfId="95" priority="289" stopIfTrue="1">
      <formula>#REF!=1</formula>
    </cfRule>
  </conditionalFormatting>
  <conditionalFormatting sqref="B44:C45 A45 A47 B47:C50 A43:D43">
    <cfRule type="expression" dxfId="94" priority="288" stopIfTrue="1">
      <formula>#REF!=1</formula>
    </cfRule>
  </conditionalFormatting>
  <conditionalFormatting sqref="B46:C49">
    <cfRule type="expression" dxfId="93" priority="138" stopIfTrue="1">
      <formula>#REF!=1</formula>
    </cfRule>
  </conditionalFormatting>
  <conditionalFormatting sqref="H46">
    <cfRule type="expression" dxfId="92" priority="11" stopIfTrue="1">
      <formula>#REF!=1</formula>
    </cfRule>
  </conditionalFormatting>
  <conditionalFormatting sqref="H41:I43">
    <cfRule type="expression" dxfId="91" priority="1" stopIfTrue="1">
      <formula>#REF!=1</formula>
    </cfRule>
  </conditionalFormatting>
  <conditionalFormatting sqref="I44:I50">
    <cfRule type="expression" dxfId="90" priority="274" stopIfTrue="1">
      <formula>#REF!=1</formula>
    </cfRule>
  </conditionalFormatting>
  <pageMargins left="1.1811023622047245" right="0.78740157480314965" top="0.98425196850393704" bottom="0.78740157480314965" header="0.39370078740157483" footer="0.39370078740157483"/>
  <pageSetup paperSize="9" scale="51" fitToHeight="0"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S1599"/>
  <sheetViews>
    <sheetView showGridLines="0" showZeros="0" topLeftCell="A694" zoomScaleNormal="100" zoomScaleSheetLayoutView="70" workbookViewId="0">
      <selection activeCell="C461" sqref="C461"/>
    </sheetView>
  </sheetViews>
  <sheetFormatPr baseColWidth="10" defaultColWidth="11.42578125" defaultRowHeight="24" customHeight="1" x14ac:dyDescent="0.2"/>
  <cols>
    <col min="1" max="1" width="16" style="351" customWidth="1"/>
    <col min="2" max="2" width="20.7109375" style="351" customWidth="1"/>
    <col min="3" max="3" width="43.7109375" style="74" customWidth="1"/>
    <col min="4" max="4" width="10.7109375" style="74" customWidth="1"/>
    <col min="5" max="5" width="12.7109375" style="74" customWidth="1"/>
    <col min="6" max="7" width="15.7109375" style="365" customWidth="1"/>
    <col min="8" max="123" width="11.42578125" style="342"/>
    <col min="124" max="16384" width="11.42578125" style="74"/>
  </cols>
  <sheetData>
    <row r="1" spans="1:7" ht="24" customHeight="1" x14ac:dyDescent="0.2">
      <c r="A1" s="349" t="s">
        <v>35</v>
      </c>
      <c r="B1" s="350"/>
      <c r="C1" s="143"/>
      <c r="D1" s="143"/>
      <c r="E1" s="143"/>
      <c r="F1" s="143"/>
      <c r="G1" s="361"/>
    </row>
    <row r="2" spans="1:7" ht="24" customHeight="1" x14ac:dyDescent="0.2">
      <c r="A2" s="352" t="s">
        <v>533</v>
      </c>
      <c r="B2" s="353" t="str">
        <f>Comitente</f>
        <v>DIRECCIÓN PROVINCIAL RED DE GAS</v>
      </c>
      <c r="C2" s="362"/>
      <c r="D2" s="77"/>
      <c r="E2" s="77"/>
      <c r="F2" s="336"/>
      <c r="G2" s="337"/>
    </row>
    <row r="3" spans="1:7" ht="24" customHeight="1" x14ac:dyDescent="0.2">
      <c r="A3" s="352" t="s">
        <v>534</v>
      </c>
      <c r="B3" s="353">
        <f>Contratista</f>
        <v>0</v>
      </c>
      <c r="C3" s="363"/>
      <c r="D3" s="363"/>
      <c r="E3" s="363"/>
      <c r="F3" s="336"/>
      <c r="G3" s="337"/>
    </row>
    <row r="4" spans="1:7" ht="24" customHeight="1" x14ac:dyDescent="0.2">
      <c r="A4" s="352" t="s">
        <v>22</v>
      </c>
      <c r="B4" s="353" t="str">
        <f>Obra</f>
        <v>MANTENIMIENTO CALINGASTA- SECTOR 1.B</v>
      </c>
      <c r="C4" s="363"/>
      <c r="D4" s="363"/>
      <c r="E4" s="363"/>
      <c r="F4" s="336" t="s">
        <v>36</v>
      </c>
      <c r="G4" s="364">
        <f>Fecha_Base</f>
        <v>0</v>
      </c>
    </row>
    <row r="5" spans="1:7" ht="24" customHeight="1" x14ac:dyDescent="0.2">
      <c r="A5" s="354" t="s">
        <v>532</v>
      </c>
      <c r="B5" s="161" t="str">
        <f>Ubicación</f>
        <v>Departamento CALINGASTA</v>
      </c>
      <c r="C5" s="77"/>
      <c r="E5" s="322"/>
      <c r="G5" s="340"/>
    </row>
    <row r="6" spans="1:7" ht="24" customHeight="1" x14ac:dyDescent="0.2">
      <c r="A6" s="354" t="s">
        <v>37</v>
      </c>
      <c r="B6" s="338" t="str">
        <f>IFERROR(VALUE(LEFT(B7,FIND(".",B7)-1)),"")</f>
        <v/>
      </c>
      <c r="C6" s="74" t="str">
        <f>IFERROR(VLOOKUP(B6,Tabla_CyP,2,FALSE),"")</f>
        <v/>
      </c>
      <c r="E6" s="322"/>
      <c r="G6" s="340"/>
    </row>
    <row r="7" spans="1:7" ht="24" customHeight="1" x14ac:dyDescent="0.2">
      <c r="A7" s="354" t="s">
        <v>23</v>
      </c>
      <c r="B7" s="339" t="str">
        <f>IFERROR(VLOOKUP(COUNTIF($A$1:A7,"ANALISIS DE PRECIOS"),Tabla_NumeroItem,2,FALSE),"")</f>
        <v>1</v>
      </c>
      <c r="C7" s="74" t="str">
        <f>IFERROR(VLOOKUP(B7,Tabla_CyP,2,FALSE),"")</f>
        <v>Esc La Capilla (JINZ 2) / Centro Educativo de Nivel Secundario (C.E.N.S.) Calingasta /  Unidad Educativa Nº 22/ Unidad Educativa Adultos (UEPA) MOVIL Nº 13</v>
      </c>
      <c r="E7" s="322"/>
      <c r="F7" s="336" t="s">
        <v>24</v>
      </c>
      <c r="G7" s="340" t="str">
        <f>IFERROR(VLOOKUP(B7,Tabla_CyP,4,FALSE),"")</f>
        <v>GL</v>
      </c>
    </row>
    <row r="8" spans="1:7" ht="24" customHeight="1" x14ac:dyDescent="0.2">
      <c r="A8" s="354"/>
      <c r="B8" s="161"/>
      <c r="E8" s="322"/>
      <c r="G8" s="340"/>
    </row>
    <row r="9" spans="1:7" ht="24" customHeight="1" x14ac:dyDescent="0.2">
      <c r="A9" s="429" t="s">
        <v>451</v>
      </c>
      <c r="B9" s="430"/>
      <c r="C9" s="431" t="s">
        <v>0</v>
      </c>
      <c r="D9" s="431" t="s">
        <v>25</v>
      </c>
      <c r="E9" s="433" t="s">
        <v>26</v>
      </c>
      <c r="F9" s="435" t="s">
        <v>27</v>
      </c>
      <c r="G9" s="435" t="s">
        <v>28</v>
      </c>
    </row>
    <row r="10" spans="1:7" ht="24" customHeight="1" x14ac:dyDescent="0.2">
      <c r="A10" s="355" t="s">
        <v>452</v>
      </c>
      <c r="B10" s="355" t="s">
        <v>453</v>
      </c>
      <c r="C10" s="432"/>
      <c r="D10" s="432"/>
      <c r="E10" s="434"/>
      <c r="F10" s="436"/>
      <c r="G10" s="436"/>
    </row>
    <row r="11" spans="1:7" ht="24" customHeight="1" x14ac:dyDescent="0.2">
      <c r="A11" s="333"/>
      <c r="B11" s="356"/>
      <c r="C11" s="106" t="s">
        <v>535</v>
      </c>
      <c r="D11" s="343"/>
      <c r="E11" s="344"/>
      <c r="F11" s="345"/>
      <c r="G11" s="346"/>
    </row>
    <row r="12" spans="1:7" s="342" customFormat="1" ht="24" customHeight="1" x14ac:dyDescent="0.2">
      <c r="A12" s="357" t="str">
        <f>IFERROR(VLOOKUP(C12,Tabla_Insumos,4,FALSE),"")</f>
        <v/>
      </c>
      <c r="B12" s="357" t="str">
        <f>IFERROR(VLOOKUP(C12,Tabla_Insumos,5,FALSE),"")</f>
        <v/>
      </c>
      <c r="C12" s="67"/>
      <c r="D12" s="316" t="str">
        <f>IFERROR(VLOOKUP(C12,Tabla_Insumos,2,FALSE),"")</f>
        <v/>
      </c>
      <c r="E12" s="317"/>
      <c r="F12" s="347">
        <f t="shared" ref="F12:F25" si="0">IFERROR(VLOOKUP(C12,Tabla_Insumos,3,FALSE),0)</f>
        <v>0</v>
      </c>
      <c r="G12" s="347">
        <f>ROUND(E12*F12,2)</f>
        <v>0</v>
      </c>
    </row>
    <row r="13" spans="1:7" s="342" customFormat="1" ht="24" customHeight="1" x14ac:dyDescent="0.2">
      <c r="A13" s="357" t="str">
        <f t="shared" ref="A13:A25" si="1">IFERROR(VLOOKUP(C13,Tabla_Insumos,4,FALSE),"")</f>
        <v/>
      </c>
      <c r="B13" s="357" t="str">
        <f t="shared" ref="B13:B25" si="2">IFERROR(VLOOKUP(C13,Tabla_Insumos,5,FALSE),"")</f>
        <v/>
      </c>
      <c r="C13" s="67"/>
      <c r="D13" s="316" t="str">
        <f t="shared" ref="D13:D25" si="3">IFERROR(VLOOKUP(C13,Tabla_Insumos,2,FALSE),"")</f>
        <v/>
      </c>
      <c r="E13" s="320"/>
      <c r="F13" s="347">
        <f t="shared" si="0"/>
        <v>0</v>
      </c>
      <c r="G13" s="347">
        <f t="shared" ref="G13:G25" si="4">ROUND(E13*F13,2)</f>
        <v>0</v>
      </c>
    </row>
    <row r="14" spans="1:7" s="342" customFormat="1" ht="24" customHeight="1" x14ac:dyDescent="0.2">
      <c r="A14" s="357" t="str">
        <f t="shared" si="1"/>
        <v/>
      </c>
      <c r="B14" s="357" t="str">
        <f t="shared" si="2"/>
        <v/>
      </c>
      <c r="C14" s="367"/>
      <c r="D14" s="316" t="str">
        <f t="shared" si="3"/>
        <v/>
      </c>
      <c r="E14" s="320"/>
      <c r="F14" s="347">
        <f t="shared" si="0"/>
        <v>0</v>
      </c>
      <c r="G14" s="347">
        <f t="shared" si="4"/>
        <v>0</v>
      </c>
    </row>
    <row r="15" spans="1:7" s="342" customFormat="1" ht="24" customHeight="1" x14ac:dyDescent="0.2">
      <c r="A15" s="357" t="str">
        <f t="shared" si="1"/>
        <v/>
      </c>
      <c r="B15" s="357" t="str">
        <f t="shared" si="2"/>
        <v/>
      </c>
      <c r="C15" s="367"/>
      <c r="D15" s="316" t="str">
        <f t="shared" si="3"/>
        <v/>
      </c>
      <c r="E15" s="320"/>
      <c r="F15" s="347">
        <f t="shared" si="0"/>
        <v>0</v>
      </c>
      <c r="G15" s="347">
        <f t="shared" si="4"/>
        <v>0</v>
      </c>
    </row>
    <row r="16" spans="1:7" s="342" customFormat="1" ht="24" customHeight="1" x14ac:dyDescent="0.2">
      <c r="A16" s="357" t="str">
        <f t="shared" si="1"/>
        <v/>
      </c>
      <c r="B16" s="357" t="str">
        <f t="shared" si="2"/>
        <v/>
      </c>
      <c r="C16" s="367"/>
      <c r="D16" s="316" t="str">
        <f t="shared" si="3"/>
        <v/>
      </c>
      <c r="E16" s="320"/>
      <c r="F16" s="347">
        <f t="shared" si="0"/>
        <v>0</v>
      </c>
      <c r="G16" s="347">
        <f t="shared" si="4"/>
        <v>0</v>
      </c>
    </row>
    <row r="17" spans="1:7" s="342" customFormat="1" ht="24" customHeight="1" x14ac:dyDescent="0.2">
      <c r="A17" s="357" t="str">
        <f t="shared" si="1"/>
        <v/>
      </c>
      <c r="B17" s="357" t="str">
        <f t="shared" si="2"/>
        <v/>
      </c>
      <c r="C17" s="367"/>
      <c r="D17" s="316" t="str">
        <f t="shared" si="3"/>
        <v/>
      </c>
      <c r="E17" s="320"/>
      <c r="F17" s="347">
        <f t="shared" si="0"/>
        <v>0</v>
      </c>
      <c r="G17" s="347">
        <f t="shared" si="4"/>
        <v>0</v>
      </c>
    </row>
    <row r="18" spans="1:7" s="342" customFormat="1" ht="24" customHeight="1" x14ac:dyDescent="0.2">
      <c r="A18" s="357" t="str">
        <f t="shared" si="1"/>
        <v/>
      </c>
      <c r="B18" s="357" t="str">
        <f t="shared" si="2"/>
        <v/>
      </c>
      <c r="C18" s="367"/>
      <c r="D18" s="316" t="str">
        <f t="shared" si="3"/>
        <v/>
      </c>
      <c r="E18" s="320"/>
      <c r="F18" s="347">
        <f t="shared" si="0"/>
        <v>0</v>
      </c>
      <c r="G18" s="347">
        <f t="shared" si="4"/>
        <v>0</v>
      </c>
    </row>
    <row r="19" spans="1:7" s="342" customFormat="1" ht="24" customHeight="1" x14ac:dyDescent="0.2">
      <c r="A19" s="357" t="str">
        <f t="shared" si="1"/>
        <v/>
      </c>
      <c r="B19" s="357" t="str">
        <f t="shared" si="2"/>
        <v/>
      </c>
      <c r="C19" s="367"/>
      <c r="D19" s="316" t="str">
        <f t="shared" si="3"/>
        <v/>
      </c>
      <c r="E19" s="320"/>
      <c r="F19" s="347">
        <f t="shared" si="0"/>
        <v>0</v>
      </c>
      <c r="G19" s="347">
        <f t="shared" si="4"/>
        <v>0</v>
      </c>
    </row>
    <row r="20" spans="1:7" s="342" customFormat="1" ht="24" customHeight="1" x14ac:dyDescent="0.2">
      <c r="A20" s="357" t="str">
        <f t="shared" si="1"/>
        <v/>
      </c>
      <c r="B20" s="357" t="str">
        <f t="shared" si="2"/>
        <v/>
      </c>
      <c r="C20" s="367"/>
      <c r="D20" s="316" t="str">
        <f t="shared" si="3"/>
        <v/>
      </c>
      <c r="E20" s="320"/>
      <c r="F20" s="347">
        <f t="shared" si="0"/>
        <v>0</v>
      </c>
      <c r="G20" s="347">
        <f t="shared" si="4"/>
        <v>0</v>
      </c>
    </row>
    <row r="21" spans="1:7" s="342" customFormat="1" ht="24" customHeight="1" x14ac:dyDescent="0.2">
      <c r="A21" s="357" t="str">
        <f t="shared" si="1"/>
        <v/>
      </c>
      <c r="B21" s="357" t="str">
        <f t="shared" si="2"/>
        <v/>
      </c>
      <c r="C21" s="367"/>
      <c r="D21" s="316" t="str">
        <f t="shared" si="3"/>
        <v/>
      </c>
      <c r="E21" s="320"/>
      <c r="F21" s="347">
        <f t="shared" si="0"/>
        <v>0</v>
      </c>
      <c r="G21" s="347">
        <f t="shared" si="4"/>
        <v>0</v>
      </c>
    </row>
    <row r="22" spans="1:7" s="342" customFormat="1" ht="24" customHeight="1" x14ac:dyDescent="0.2">
      <c r="A22" s="357" t="str">
        <f t="shared" si="1"/>
        <v/>
      </c>
      <c r="B22" s="357" t="str">
        <f t="shared" si="2"/>
        <v/>
      </c>
      <c r="C22" s="367"/>
      <c r="D22" s="316" t="str">
        <f t="shared" si="3"/>
        <v/>
      </c>
      <c r="E22" s="320"/>
      <c r="F22" s="347">
        <f t="shared" si="0"/>
        <v>0</v>
      </c>
      <c r="G22" s="347">
        <f t="shared" si="4"/>
        <v>0</v>
      </c>
    </row>
    <row r="23" spans="1:7" s="342" customFormat="1" ht="24" customHeight="1" x14ac:dyDescent="0.2">
      <c r="A23" s="357" t="str">
        <f t="shared" si="1"/>
        <v/>
      </c>
      <c r="B23" s="357" t="str">
        <f t="shared" si="2"/>
        <v/>
      </c>
      <c r="C23" s="367"/>
      <c r="D23" s="316" t="str">
        <f t="shared" si="3"/>
        <v/>
      </c>
      <c r="E23" s="320"/>
      <c r="F23" s="347">
        <f t="shared" si="0"/>
        <v>0</v>
      </c>
      <c r="G23" s="347">
        <f t="shared" si="4"/>
        <v>0</v>
      </c>
    </row>
    <row r="24" spans="1:7" s="342" customFormat="1" ht="24" customHeight="1" x14ac:dyDescent="0.2">
      <c r="A24" s="357" t="str">
        <f t="shared" si="1"/>
        <v/>
      </c>
      <c r="B24" s="357" t="str">
        <f t="shared" si="2"/>
        <v/>
      </c>
      <c r="C24" s="367"/>
      <c r="D24" s="316" t="str">
        <f t="shared" si="3"/>
        <v/>
      </c>
      <c r="E24" s="320"/>
      <c r="F24" s="347">
        <f t="shared" si="0"/>
        <v>0</v>
      </c>
      <c r="G24" s="347">
        <f t="shared" si="4"/>
        <v>0</v>
      </c>
    </row>
    <row r="25" spans="1:7" s="342" customFormat="1" ht="24" customHeight="1" x14ac:dyDescent="0.2">
      <c r="A25" s="357" t="str">
        <f t="shared" si="1"/>
        <v/>
      </c>
      <c r="B25" s="357" t="str">
        <f t="shared" si="2"/>
        <v/>
      </c>
      <c r="C25" s="367"/>
      <c r="D25" s="316" t="str">
        <f t="shared" si="3"/>
        <v/>
      </c>
      <c r="E25" s="320"/>
      <c r="F25" s="348">
        <f t="shared" si="0"/>
        <v>0</v>
      </c>
      <c r="G25" s="347">
        <f t="shared" si="4"/>
        <v>0</v>
      </c>
    </row>
    <row r="26" spans="1:7" ht="24" customHeight="1" x14ac:dyDescent="0.2">
      <c r="A26" s="358"/>
      <c r="E26" s="322"/>
      <c r="F26" s="341" t="s">
        <v>29</v>
      </c>
      <c r="G26" s="368">
        <f>SUBTOTAL(9,G12:G25)</f>
        <v>0</v>
      </c>
    </row>
    <row r="27" spans="1:7" ht="24" customHeight="1" x14ac:dyDescent="0.2">
      <c r="A27" s="358"/>
      <c r="C27" s="77" t="s">
        <v>536</v>
      </c>
      <c r="E27" s="322"/>
      <c r="G27" s="340"/>
    </row>
    <row r="28" spans="1:7" s="342" customFormat="1" ht="24" customHeight="1" x14ac:dyDescent="0.2">
      <c r="A28" s="357" t="str">
        <f t="shared" ref="A28:A33" si="5">IFERROR(VLOOKUP(C28,Tabla_Insumos,4,FALSE),"")</f>
        <v/>
      </c>
      <c r="B28" s="357" t="str">
        <f t="shared" ref="B28:B33" si="6">IFERROR(VLOOKUP(A28,Tabla_Indices,5,FALSE),"")</f>
        <v/>
      </c>
      <c r="C28" s="366"/>
      <c r="D28" s="316" t="str">
        <f t="shared" ref="D28:D35" si="7">IFERROR(VLOOKUP(C28,Tabla_Insumos,2,FALSE),"")</f>
        <v/>
      </c>
      <c r="E28" s="317"/>
      <c r="F28" s="347">
        <f t="shared" ref="F28:F35" si="8">IFERROR(VLOOKUP(C28,Tabla_Insumos,3,FALSE),0)</f>
        <v>0</v>
      </c>
      <c r="G28" s="347">
        <f>ROUND(E28*F28,2)</f>
        <v>0</v>
      </c>
    </row>
    <row r="29" spans="1:7" s="342" customFormat="1" ht="24" customHeight="1" x14ac:dyDescent="0.2">
      <c r="A29" s="357" t="str">
        <f t="shared" si="5"/>
        <v/>
      </c>
      <c r="B29" s="357" t="str">
        <f t="shared" si="6"/>
        <v/>
      </c>
      <c r="C29" s="67"/>
      <c r="D29" s="316" t="str">
        <f t="shared" si="7"/>
        <v/>
      </c>
      <c r="E29" s="317"/>
      <c r="F29" s="347">
        <f t="shared" si="8"/>
        <v>0</v>
      </c>
      <c r="G29" s="347">
        <f>ROUND(E29*F29,2)</f>
        <v>0</v>
      </c>
    </row>
    <row r="30" spans="1:7" s="342" customFormat="1" ht="24" customHeight="1" x14ac:dyDescent="0.2">
      <c r="A30" s="357" t="str">
        <f t="shared" si="5"/>
        <v/>
      </c>
      <c r="B30" s="357" t="str">
        <f t="shared" si="6"/>
        <v/>
      </c>
      <c r="C30" s="370"/>
      <c r="D30" s="316" t="str">
        <f t="shared" si="7"/>
        <v/>
      </c>
      <c r="E30" s="317"/>
      <c r="F30" s="347">
        <f t="shared" si="8"/>
        <v>0</v>
      </c>
      <c r="G30" s="347">
        <f t="shared" ref="G30:G35" si="9">ROUND(E30*F30,2)</f>
        <v>0</v>
      </c>
    </row>
    <row r="31" spans="1:7" s="342" customFormat="1" ht="24" customHeight="1" x14ac:dyDescent="0.2">
      <c r="A31" s="357" t="str">
        <f t="shared" si="5"/>
        <v/>
      </c>
      <c r="B31" s="357" t="str">
        <f t="shared" si="6"/>
        <v/>
      </c>
      <c r="C31" s="369"/>
      <c r="D31" s="316" t="str">
        <f t="shared" si="7"/>
        <v/>
      </c>
      <c r="E31" s="317"/>
      <c r="F31" s="347">
        <f t="shared" si="8"/>
        <v>0</v>
      </c>
      <c r="G31" s="347">
        <f t="shared" si="9"/>
        <v>0</v>
      </c>
    </row>
    <row r="32" spans="1:7" s="342" customFormat="1" ht="24" customHeight="1" x14ac:dyDescent="0.2">
      <c r="A32" s="357" t="str">
        <f t="shared" si="5"/>
        <v/>
      </c>
      <c r="B32" s="357" t="str">
        <f t="shared" si="6"/>
        <v/>
      </c>
      <c r="C32" s="369"/>
      <c r="D32" s="316" t="str">
        <f t="shared" si="7"/>
        <v/>
      </c>
      <c r="E32" s="317"/>
      <c r="F32" s="347">
        <f t="shared" si="8"/>
        <v>0</v>
      </c>
      <c r="G32" s="347">
        <f t="shared" si="9"/>
        <v>0</v>
      </c>
    </row>
    <row r="33" spans="1:7" s="342" customFormat="1" ht="24" customHeight="1" x14ac:dyDescent="0.2">
      <c r="A33" s="357" t="str">
        <f t="shared" si="5"/>
        <v/>
      </c>
      <c r="B33" s="357" t="str">
        <f t="shared" si="6"/>
        <v/>
      </c>
      <c r="C33" s="369"/>
      <c r="D33" s="316" t="str">
        <f t="shared" si="7"/>
        <v/>
      </c>
      <c r="E33" s="317"/>
      <c r="F33" s="347">
        <f t="shared" si="8"/>
        <v>0</v>
      </c>
      <c r="G33" s="347">
        <f t="shared" si="9"/>
        <v>0</v>
      </c>
    </row>
    <row r="34" spans="1:7" s="342" customFormat="1" ht="24" customHeight="1" x14ac:dyDescent="0.2">
      <c r="A34" s="357" t="str">
        <f>IFERROR(VLOOKUP(C34,Tabla_Insumos,4,FALSE),"")</f>
        <v/>
      </c>
      <c r="B34" s="357" t="str">
        <f>IFERROR(VLOOKUP(A34,Tabla_Indices,5,FALSE),"")</f>
        <v/>
      </c>
      <c r="C34" s="367"/>
      <c r="D34" s="316" t="str">
        <f t="shared" si="7"/>
        <v/>
      </c>
      <c r="E34" s="320"/>
      <c r="F34" s="347">
        <f t="shared" si="8"/>
        <v>0</v>
      </c>
      <c r="G34" s="347">
        <f t="shared" si="9"/>
        <v>0</v>
      </c>
    </row>
    <row r="35" spans="1:7" s="342" customFormat="1" ht="24" customHeight="1" x14ac:dyDescent="0.2">
      <c r="A35" s="357" t="str">
        <f>IFERROR(VLOOKUP(C35,Tabla_Insumos,4,FALSE),"")</f>
        <v/>
      </c>
      <c r="B35" s="357" t="str">
        <f>IFERROR(VLOOKUP(A35,Tabla_Indices,5,FALSE),"")</f>
        <v/>
      </c>
      <c r="C35" s="367"/>
      <c r="D35" s="316" t="str">
        <f t="shared" si="7"/>
        <v/>
      </c>
      <c r="E35" s="320"/>
      <c r="F35" s="347">
        <f t="shared" si="8"/>
        <v>0</v>
      </c>
      <c r="G35" s="347">
        <f t="shared" si="9"/>
        <v>0</v>
      </c>
    </row>
    <row r="36" spans="1:7" ht="24" customHeight="1" x14ac:dyDescent="0.2">
      <c r="A36" s="358"/>
      <c r="E36" s="322"/>
      <c r="F36" s="341" t="s">
        <v>30</v>
      </c>
      <c r="G36" s="368">
        <f>SUBTOTAL(9,G28:G35)</f>
        <v>0</v>
      </c>
    </row>
    <row r="37" spans="1:7" ht="24" customHeight="1" x14ac:dyDescent="0.2">
      <c r="A37" s="358"/>
      <c r="C37" s="77" t="s">
        <v>537</v>
      </c>
      <c r="E37" s="322"/>
      <c r="G37" s="340"/>
    </row>
    <row r="38" spans="1:7" s="342" customFormat="1" ht="24" customHeight="1" x14ac:dyDescent="0.2">
      <c r="A38" s="357" t="str">
        <f>IFERROR(VLOOKUP(C38,Tabla_Insumos,4,FALSE),"")</f>
        <v/>
      </c>
      <c r="B38" s="357" t="str">
        <f>IFERROR(VLOOKUP(C38,Tabla_Insumos,5,FALSE),"")</f>
        <v/>
      </c>
      <c r="C38" s="67"/>
      <c r="D38" s="316" t="str">
        <f>IFERROR(VLOOKUP(C38,Tabla_Insumos,2,FALSE),"")</f>
        <v/>
      </c>
      <c r="E38" s="317"/>
      <c r="F38" s="347">
        <f t="shared" ref="F38:F46" si="10">IFERROR(VLOOKUP(C38,Tabla_Insumos,3,FALSE),0)</f>
        <v>0</v>
      </c>
      <c r="G38" s="347">
        <f t="shared" ref="G38:G46" si="11">ROUND(E38*F38,2)</f>
        <v>0</v>
      </c>
    </row>
    <row r="39" spans="1:7" s="342" customFormat="1" ht="24" customHeight="1" x14ac:dyDescent="0.2">
      <c r="A39" s="357" t="str">
        <f>IFERROR(VLOOKUP(C39,Tabla_Insumos,4,FALSE),"")</f>
        <v/>
      </c>
      <c r="B39" s="357" t="str">
        <f>IFERROR(VLOOKUP(C39,Tabla_Insumos,5,FALSE),"")</f>
        <v/>
      </c>
      <c r="C39" s="366"/>
      <c r="D39" s="316" t="str">
        <f>IFERROR(VLOOKUP(C39,Tabla_Insumos,2,FALSE),"")</f>
        <v/>
      </c>
      <c r="E39" s="317"/>
      <c r="F39" s="347">
        <f t="shared" si="10"/>
        <v>0</v>
      </c>
      <c r="G39" s="347">
        <f t="shared" si="11"/>
        <v>0</v>
      </c>
    </row>
    <row r="40" spans="1:7" s="342" customFormat="1" ht="24" customHeight="1" x14ac:dyDescent="0.2">
      <c r="A40" s="357" t="str">
        <f>IFERROR(VLOOKUP(C40,Tabla_Insumos,4,FALSE),"")</f>
        <v/>
      </c>
      <c r="B40" s="357" t="str">
        <f>IFERROR(VLOOKUP(C40,Tabla_Insumos,5,FALSE),"")</f>
        <v/>
      </c>
      <c r="C40" s="366"/>
      <c r="D40" s="316" t="str">
        <f>IFERROR(VLOOKUP(C40,Tabla_Insumos,2,FALSE),"")</f>
        <v/>
      </c>
      <c r="E40" s="317"/>
      <c r="F40" s="347">
        <f t="shared" si="10"/>
        <v>0</v>
      </c>
      <c r="G40" s="347">
        <f t="shared" si="11"/>
        <v>0</v>
      </c>
    </row>
    <row r="41" spans="1:7" s="342" customFormat="1" ht="24" customHeight="1" x14ac:dyDescent="0.2">
      <c r="A41" s="357" t="str">
        <f t="shared" ref="A41:A46" si="12">IFERROR(VLOOKUP(C41,Tabla_Insumos,4,FALSE),"")</f>
        <v/>
      </c>
      <c r="B41" s="357" t="str">
        <f t="shared" ref="B41:B46" si="13">IFERROR(VLOOKUP(C41,Tabla_Insumos,5,FALSE),"")</f>
        <v/>
      </c>
      <c r="C41" s="367"/>
      <c r="D41" s="316" t="str">
        <f t="shared" ref="D41:D46" si="14">IFERROR(VLOOKUP(C41,Tabla_Insumos,2,FALSE),"")</f>
        <v/>
      </c>
      <c r="E41" s="320"/>
      <c r="F41" s="347">
        <f t="shared" si="10"/>
        <v>0</v>
      </c>
      <c r="G41" s="347">
        <f t="shared" si="11"/>
        <v>0</v>
      </c>
    </row>
    <row r="42" spans="1:7" s="342" customFormat="1" ht="24" customHeight="1" x14ac:dyDescent="0.2">
      <c r="A42" s="357" t="str">
        <f t="shared" si="12"/>
        <v/>
      </c>
      <c r="B42" s="357" t="str">
        <f t="shared" si="13"/>
        <v/>
      </c>
      <c r="C42" s="367"/>
      <c r="D42" s="316" t="str">
        <f t="shared" si="14"/>
        <v/>
      </c>
      <c r="E42" s="320"/>
      <c r="F42" s="347">
        <f t="shared" si="10"/>
        <v>0</v>
      </c>
      <c r="G42" s="347">
        <f t="shared" si="11"/>
        <v>0</v>
      </c>
    </row>
    <row r="43" spans="1:7" s="342" customFormat="1" ht="24" customHeight="1" x14ac:dyDescent="0.2">
      <c r="A43" s="357" t="str">
        <f t="shared" si="12"/>
        <v/>
      </c>
      <c r="B43" s="357" t="str">
        <f t="shared" si="13"/>
        <v/>
      </c>
      <c r="C43" s="367"/>
      <c r="D43" s="316" t="str">
        <f t="shared" si="14"/>
        <v/>
      </c>
      <c r="E43" s="320"/>
      <c r="F43" s="347">
        <f t="shared" si="10"/>
        <v>0</v>
      </c>
      <c r="G43" s="347">
        <f t="shared" si="11"/>
        <v>0</v>
      </c>
    </row>
    <row r="44" spans="1:7" s="342" customFormat="1" ht="24" customHeight="1" x14ac:dyDescent="0.2">
      <c r="A44" s="357" t="str">
        <f t="shared" si="12"/>
        <v/>
      </c>
      <c r="B44" s="357" t="str">
        <f t="shared" si="13"/>
        <v/>
      </c>
      <c r="C44" s="367"/>
      <c r="D44" s="316" t="str">
        <f t="shared" si="14"/>
        <v/>
      </c>
      <c r="E44" s="320"/>
      <c r="F44" s="347">
        <f t="shared" si="10"/>
        <v>0</v>
      </c>
      <c r="G44" s="347">
        <f t="shared" si="11"/>
        <v>0</v>
      </c>
    </row>
    <row r="45" spans="1:7" s="342" customFormat="1" ht="24" customHeight="1" x14ac:dyDescent="0.2">
      <c r="A45" s="357" t="str">
        <f t="shared" si="12"/>
        <v/>
      </c>
      <c r="B45" s="357" t="str">
        <f t="shared" si="13"/>
        <v/>
      </c>
      <c r="C45" s="367"/>
      <c r="D45" s="316" t="str">
        <f t="shared" si="14"/>
        <v/>
      </c>
      <c r="E45" s="320"/>
      <c r="F45" s="347">
        <f t="shared" si="10"/>
        <v>0</v>
      </c>
      <c r="G45" s="347">
        <f t="shared" si="11"/>
        <v>0</v>
      </c>
    </row>
    <row r="46" spans="1:7" s="342" customFormat="1" ht="24" customHeight="1" x14ac:dyDescent="0.2">
      <c r="A46" s="357" t="str">
        <f t="shared" si="12"/>
        <v/>
      </c>
      <c r="B46" s="357" t="str">
        <f t="shared" si="13"/>
        <v/>
      </c>
      <c r="C46" s="367"/>
      <c r="D46" s="316" t="str">
        <f t="shared" si="14"/>
        <v/>
      </c>
      <c r="E46" s="320"/>
      <c r="F46" s="347">
        <f t="shared" si="10"/>
        <v>0</v>
      </c>
      <c r="G46" s="347">
        <f t="shared" si="11"/>
        <v>0</v>
      </c>
    </row>
    <row r="47" spans="1:7" ht="24" customHeight="1" x14ac:dyDescent="0.2">
      <c r="A47" s="359"/>
      <c r="E47" s="322"/>
      <c r="F47" s="341" t="s">
        <v>31</v>
      </c>
      <c r="G47" s="368">
        <f>SUBTOTAL(9,G38:G46)</f>
        <v>0</v>
      </c>
    </row>
    <row r="48" spans="1:7" ht="24" customHeight="1" x14ac:dyDescent="0.2">
      <c r="A48" s="358"/>
      <c r="E48" s="322"/>
      <c r="G48" s="340"/>
    </row>
    <row r="49" spans="1:7" ht="24" customHeight="1" x14ac:dyDescent="0.2">
      <c r="A49" s="360" t="str">
        <f>B7</f>
        <v>1</v>
      </c>
      <c r="B49" s="141" t="str">
        <f>C7</f>
        <v>Esc La Capilla (JINZ 2) / Centro Educativo de Nivel Secundario (C.E.N.S.) Calingasta /  Unidad Educativa Nº 22/ Unidad Educativa Adultos (UEPA) MOVIL Nº 13</v>
      </c>
      <c r="C49" s="343"/>
      <c r="D49" s="343" t="s">
        <v>32</v>
      </c>
      <c r="E49" s="344"/>
      <c r="F49" s="371" t="s">
        <v>33</v>
      </c>
      <c r="G49" s="372">
        <f>SUBTOTAL(9,G12:G48)</f>
        <v>0</v>
      </c>
    </row>
    <row r="51" spans="1:7" ht="24" customHeight="1" x14ac:dyDescent="0.2">
      <c r="A51" s="349" t="s">
        <v>35</v>
      </c>
      <c r="B51" s="350"/>
      <c r="C51" s="143"/>
      <c r="D51" s="143"/>
      <c r="E51" s="143"/>
      <c r="F51" s="143"/>
      <c r="G51" s="361"/>
    </row>
    <row r="52" spans="1:7" ht="24" customHeight="1" x14ac:dyDescent="0.2">
      <c r="A52" s="352" t="s">
        <v>533</v>
      </c>
      <c r="B52" s="353" t="str">
        <f>Comitente</f>
        <v>DIRECCIÓN PROVINCIAL RED DE GAS</v>
      </c>
      <c r="C52" s="362"/>
      <c r="D52" s="77"/>
      <c r="E52" s="77"/>
      <c r="F52" s="336"/>
      <c r="G52" s="337"/>
    </row>
    <row r="53" spans="1:7" ht="24" customHeight="1" x14ac:dyDescent="0.2">
      <c r="A53" s="352" t="s">
        <v>534</v>
      </c>
      <c r="B53" s="353">
        <f>Contratista</f>
        <v>0</v>
      </c>
      <c r="C53" s="363"/>
      <c r="D53" s="363"/>
      <c r="E53" s="363"/>
      <c r="F53" s="336"/>
      <c r="G53" s="337"/>
    </row>
    <row r="54" spans="1:7" ht="24" customHeight="1" x14ac:dyDescent="0.2">
      <c r="A54" s="352" t="s">
        <v>22</v>
      </c>
      <c r="B54" s="353" t="str">
        <f>Obra</f>
        <v>MANTENIMIENTO CALINGASTA- SECTOR 1.B</v>
      </c>
      <c r="C54" s="363"/>
      <c r="D54" s="363"/>
      <c r="E54" s="363"/>
      <c r="F54" s="336" t="s">
        <v>36</v>
      </c>
      <c r="G54" s="364">
        <f>Fecha_Base</f>
        <v>0</v>
      </c>
    </row>
    <row r="55" spans="1:7" ht="24" customHeight="1" x14ac:dyDescent="0.2">
      <c r="A55" s="354" t="s">
        <v>532</v>
      </c>
      <c r="B55" s="161" t="str">
        <f>Ubicación</f>
        <v>Departamento CALINGASTA</v>
      </c>
      <c r="C55" s="77"/>
      <c r="E55" s="322"/>
      <c r="G55" s="340"/>
    </row>
    <row r="56" spans="1:7" ht="24" customHeight="1" x14ac:dyDescent="0.2">
      <c r="A56" s="354" t="s">
        <v>37</v>
      </c>
      <c r="B56" s="338" t="str">
        <f>IFERROR(VALUE(LEFT(B57,FIND(".",B57)-1)),"")</f>
        <v/>
      </c>
      <c r="C56" s="74" t="str">
        <f>IFERROR(VLOOKUP(B56,Tabla_CyP,2,FALSE),"")</f>
        <v/>
      </c>
      <c r="E56" s="322"/>
      <c r="G56" s="340"/>
    </row>
    <row r="57" spans="1:7" ht="24" customHeight="1" x14ac:dyDescent="0.2">
      <c r="A57" s="354" t="s">
        <v>23</v>
      </c>
      <c r="B57" s="339" t="str">
        <f>IFERROR(VLOOKUP(COUNTIF($A$1:A57,"ANALISIS DE PRECIOS"),Tabla_NumeroItem,2,FALSE),"")</f>
        <v>2</v>
      </c>
      <c r="C57" s="74" t="str">
        <f>IFERROR(VLOOKUP(B57,Tabla_CyP,2,FALSE),"")</f>
        <v xml:space="preserve">Colegio Secundario de Barreal </v>
      </c>
      <c r="E57" s="322"/>
      <c r="F57" s="336" t="s">
        <v>24</v>
      </c>
      <c r="G57" s="340" t="str">
        <f>IFERROR(VLOOKUP(B57,Tabla_CyP,4,FALSE),"")</f>
        <v>GL</v>
      </c>
    </row>
    <row r="58" spans="1:7" ht="24" customHeight="1" x14ac:dyDescent="0.2">
      <c r="A58" s="354"/>
      <c r="B58" s="161"/>
      <c r="E58" s="322"/>
      <c r="G58" s="340"/>
    </row>
    <row r="59" spans="1:7" ht="24" customHeight="1" x14ac:dyDescent="0.2">
      <c r="A59" s="429" t="s">
        <v>451</v>
      </c>
      <c r="B59" s="430"/>
      <c r="C59" s="431" t="s">
        <v>0</v>
      </c>
      <c r="D59" s="431" t="s">
        <v>25</v>
      </c>
      <c r="E59" s="433" t="s">
        <v>26</v>
      </c>
      <c r="F59" s="435" t="s">
        <v>27</v>
      </c>
      <c r="G59" s="435" t="s">
        <v>28</v>
      </c>
    </row>
    <row r="60" spans="1:7" ht="24" customHeight="1" x14ac:dyDescent="0.2">
      <c r="A60" s="355" t="s">
        <v>452</v>
      </c>
      <c r="B60" s="355" t="s">
        <v>453</v>
      </c>
      <c r="C60" s="432"/>
      <c r="D60" s="432"/>
      <c r="E60" s="434"/>
      <c r="F60" s="436"/>
      <c r="G60" s="436"/>
    </row>
    <row r="61" spans="1:7" ht="24" customHeight="1" x14ac:dyDescent="0.2">
      <c r="A61" s="333"/>
      <c r="B61" s="356"/>
      <c r="C61" s="106" t="s">
        <v>535</v>
      </c>
      <c r="D61" s="343"/>
      <c r="E61" s="344"/>
      <c r="F61" s="345"/>
      <c r="G61" s="346"/>
    </row>
    <row r="62" spans="1:7" s="342" customFormat="1" ht="24" customHeight="1" x14ac:dyDescent="0.2">
      <c r="A62" s="357" t="str">
        <f>IFERROR(VLOOKUP(C62,Tabla_Insumos,4,FALSE),"")</f>
        <v/>
      </c>
      <c r="B62" s="357" t="str">
        <f>IFERROR(VLOOKUP(C62,Tabla_Insumos,5,FALSE),"")</f>
        <v/>
      </c>
      <c r="C62" s="67"/>
      <c r="D62" s="318" t="str">
        <f>IFERROR(VLOOKUP(C62,Tabla_Insumos,2,FALSE),"")</f>
        <v/>
      </c>
      <c r="E62" s="317"/>
      <c r="F62" s="347">
        <f t="shared" ref="F62:F75" si="15">IFERROR(VLOOKUP(C62,Tabla_Insumos,3,FALSE),0)</f>
        <v>0</v>
      </c>
      <c r="G62" s="347">
        <f>ROUND(E62*F62,2)</f>
        <v>0</v>
      </c>
    </row>
    <row r="63" spans="1:7" s="342" customFormat="1" ht="24" customHeight="1" x14ac:dyDescent="0.2">
      <c r="A63" s="357" t="str">
        <f>IFERROR(VLOOKUP(C63,Tabla_Insumos,4,FALSE),"")</f>
        <v/>
      </c>
      <c r="B63" s="357" t="str">
        <f>IFERROR(VLOOKUP(C63,Tabla_Insumos,5,FALSE),"")</f>
        <v/>
      </c>
      <c r="C63" s="67"/>
      <c r="D63" s="318" t="str">
        <f>IFERROR(VLOOKUP(C63,Tabla_Insumos,2,FALSE),"")</f>
        <v/>
      </c>
      <c r="E63" s="317"/>
      <c r="F63" s="347">
        <f t="shared" si="15"/>
        <v>0</v>
      </c>
      <c r="G63" s="347">
        <f t="shared" ref="G63:G75" si="16">ROUND(E63*F63,2)</f>
        <v>0</v>
      </c>
    </row>
    <row r="64" spans="1:7" s="342" customFormat="1" ht="24" customHeight="1" x14ac:dyDescent="0.2">
      <c r="A64" s="357" t="str">
        <f t="shared" ref="A64:A75" si="17">IFERROR(VLOOKUP(C64,Tabla_Insumos,4,FALSE),"")</f>
        <v/>
      </c>
      <c r="B64" s="357" t="str">
        <f t="shared" ref="B64:B75" si="18">IFERROR(VLOOKUP(C64,Tabla_Insumos,5,FALSE),"")</f>
        <v/>
      </c>
      <c r="C64" s="367"/>
      <c r="D64" s="316" t="str">
        <f t="shared" ref="D64:D75" si="19">IFERROR(VLOOKUP(C64,Tabla_Insumos,2,FALSE),"")</f>
        <v/>
      </c>
      <c r="E64" s="320"/>
      <c r="F64" s="347">
        <f t="shared" si="15"/>
        <v>0</v>
      </c>
      <c r="G64" s="347">
        <f t="shared" si="16"/>
        <v>0</v>
      </c>
    </row>
    <row r="65" spans="1:7" s="342" customFormat="1" ht="24" customHeight="1" x14ac:dyDescent="0.2">
      <c r="A65" s="357" t="str">
        <f t="shared" si="17"/>
        <v/>
      </c>
      <c r="B65" s="357" t="str">
        <f t="shared" si="18"/>
        <v/>
      </c>
      <c r="C65" s="367"/>
      <c r="D65" s="316" t="str">
        <f t="shared" si="19"/>
        <v/>
      </c>
      <c r="E65" s="320"/>
      <c r="F65" s="347">
        <f t="shared" si="15"/>
        <v>0</v>
      </c>
      <c r="G65" s="347">
        <f t="shared" si="16"/>
        <v>0</v>
      </c>
    </row>
    <row r="66" spans="1:7" s="342" customFormat="1" ht="24" customHeight="1" x14ac:dyDescent="0.2">
      <c r="A66" s="357" t="str">
        <f t="shared" si="17"/>
        <v/>
      </c>
      <c r="B66" s="357" t="str">
        <f t="shared" si="18"/>
        <v/>
      </c>
      <c r="C66" s="367"/>
      <c r="D66" s="316" t="str">
        <f t="shared" si="19"/>
        <v/>
      </c>
      <c r="E66" s="320"/>
      <c r="F66" s="347">
        <f t="shared" si="15"/>
        <v>0</v>
      </c>
      <c r="G66" s="347">
        <f t="shared" si="16"/>
        <v>0</v>
      </c>
    </row>
    <row r="67" spans="1:7" s="342" customFormat="1" ht="24" customHeight="1" x14ac:dyDescent="0.2">
      <c r="A67" s="357" t="str">
        <f t="shared" si="17"/>
        <v/>
      </c>
      <c r="B67" s="357" t="str">
        <f t="shared" si="18"/>
        <v/>
      </c>
      <c r="C67" s="367"/>
      <c r="D67" s="316" t="str">
        <f t="shared" si="19"/>
        <v/>
      </c>
      <c r="E67" s="320"/>
      <c r="F67" s="347">
        <f t="shared" si="15"/>
        <v>0</v>
      </c>
      <c r="G67" s="347">
        <f t="shared" si="16"/>
        <v>0</v>
      </c>
    </row>
    <row r="68" spans="1:7" s="342" customFormat="1" ht="24" customHeight="1" x14ac:dyDescent="0.2">
      <c r="A68" s="357" t="str">
        <f t="shared" si="17"/>
        <v/>
      </c>
      <c r="B68" s="357" t="str">
        <f t="shared" si="18"/>
        <v/>
      </c>
      <c r="C68" s="367"/>
      <c r="D68" s="316" t="str">
        <f t="shared" si="19"/>
        <v/>
      </c>
      <c r="E68" s="320"/>
      <c r="F68" s="347">
        <f t="shared" si="15"/>
        <v>0</v>
      </c>
      <c r="G68" s="347">
        <f t="shared" si="16"/>
        <v>0</v>
      </c>
    </row>
    <row r="69" spans="1:7" s="342" customFormat="1" ht="24" customHeight="1" x14ac:dyDescent="0.2">
      <c r="A69" s="357" t="str">
        <f t="shared" si="17"/>
        <v/>
      </c>
      <c r="B69" s="357" t="str">
        <f t="shared" si="18"/>
        <v/>
      </c>
      <c r="C69" s="367"/>
      <c r="D69" s="316" t="str">
        <f t="shared" si="19"/>
        <v/>
      </c>
      <c r="E69" s="320"/>
      <c r="F69" s="347">
        <f t="shared" si="15"/>
        <v>0</v>
      </c>
      <c r="G69" s="347">
        <f t="shared" si="16"/>
        <v>0</v>
      </c>
    </row>
    <row r="70" spans="1:7" s="342" customFormat="1" ht="24" customHeight="1" x14ac:dyDescent="0.2">
      <c r="A70" s="357" t="str">
        <f t="shared" si="17"/>
        <v/>
      </c>
      <c r="B70" s="357" t="str">
        <f t="shared" si="18"/>
        <v/>
      </c>
      <c r="C70" s="367"/>
      <c r="D70" s="316" t="str">
        <f t="shared" si="19"/>
        <v/>
      </c>
      <c r="E70" s="320"/>
      <c r="F70" s="347">
        <f t="shared" si="15"/>
        <v>0</v>
      </c>
      <c r="G70" s="347">
        <f t="shared" si="16"/>
        <v>0</v>
      </c>
    </row>
    <row r="71" spans="1:7" s="342" customFormat="1" ht="24" customHeight="1" x14ac:dyDescent="0.2">
      <c r="A71" s="357" t="str">
        <f t="shared" si="17"/>
        <v/>
      </c>
      <c r="B71" s="357" t="str">
        <f t="shared" si="18"/>
        <v/>
      </c>
      <c r="C71" s="367"/>
      <c r="D71" s="316" t="str">
        <f t="shared" si="19"/>
        <v/>
      </c>
      <c r="E71" s="320"/>
      <c r="F71" s="347">
        <f t="shared" si="15"/>
        <v>0</v>
      </c>
      <c r="G71" s="347">
        <f t="shared" si="16"/>
        <v>0</v>
      </c>
    </row>
    <row r="72" spans="1:7" s="342" customFormat="1" ht="24" customHeight="1" x14ac:dyDescent="0.2">
      <c r="A72" s="357" t="str">
        <f t="shared" si="17"/>
        <v/>
      </c>
      <c r="B72" s="357" t="str">
        <f t="shared" si="18"/>
        <v/>
      </c>
      <c r="C72" s="367"/>
      <c r="D72" s="316" t="str">
        <f t="shared" si="19"/>
        <v/>
      </c>
      <c r="E72" s="320"/>
      <c r="F72" s="347">
        <f t="shared" si="15"/>
        <v>0</v>
      </c>
      <c r="G72" s="347">
        <f t="shared" si="16"/>
        <v>0</v>
      </c>
    </row>
    <row r="73" spans="1:7" s="342" customFormat="1" ht="24" customHeight="1" x14ac:dyDescent="0.2">
      <c r="A73" s="357" t="str">
        <f t="shared" si="17"/>
        <v/>
      </c>
      <c r="B73" s="357" t="str">
        <f t="shared" si="18"/>
        <v/>
      </c>
      <c r="C73" s="367"/>
      <c r="D73" s="316" t="str">
        <f t="shared" si="19"/>
        <v/>
      </c>
      <c r="E73" s="320"/>
      <c r="F73" s="347">
        <f t="shared" si="15"/>
        <v>0</v>
      </c>
      <c r="G73" s="347">
        <f t="shared" si="16"/>
        <v>0</v>
      </c>
    </row>
    <row r="74" spans="1:7" s="342" customFormat="1" ht="24" customHeight="1" x14ac:dyDescent="0.2">
      <c r="A74" s="357" t="str">
        <f t="shared" si="17"/>
        <v/>
      </c>
      <c r="B74" s="357" t="str">
        <f t="shared" si="18"/>
        <v/>
      </c>
      <c r="C74" s="367"/>
      <c r="D74" s="316" t="str">
        <f t="shared" si="19"/>
        <v/>
      </c>
      <c r="E74" s="320"/>
      <c r="F74" s="347">
        <f t="shared" si="15"/>
        <v>0</v>
      </c>
      <c r="G74" s="347">
        <f t="shared" si="16"/>
        <v>0</v>
      </c>
    </row>
    <row r="75" spans="1:7" s="342" customFormat="1" ht="24" customHeight="1" x14ac:dyDescent="0.2">
      <c r="A75" s="357" t="str">
        <f t="shared" si="17"/>
        <v/>
      </c>
      <c r="B75" s="357" t="str">
        <f t="shared" si="18"/>
        <v/>
      </c>
      <c r="C75" s="367"/>
      <c r="D75" s="316" t="str">
        <f t="shared" si="19"/>
        <v/>
      </c>
      <c r="E75" s="320"/>
      <c r="F75" s="348">
        <f t="shared" si="15"/>
        <v>0</v>
      </c>
      <c r="G75" s="347">
        <f t="shared" si="16"/>
        <v>0</v>
      </c>
    </row>
    <row r="76" spans="1:7" ht="24" customHeight="1" x14ac:dyDescent="0.2">
      <c r="A76" s="358"/>
      <c r="E76" s="322"/>
      <c r="F76" s="341" t="s">
        <v>29</v>
      </c>
      <c r="G76" s="368">
        <f>SUBTOTAL(9,G62:G75)</f>
        <v>0</v>
      </c>
    </row>
    <row r="77" spans="1:7" ht="24" customHeight="1" x14ac:dyDescent="0.2">
      <c r="A77" s="358"/>
      <c r="C77" s="77" t="s">
        <v>536</v>
      </c>
      <c r="E77" s="322"/>
      <c r="G77" s="340"/>
    </row>
    <row r="78" spans="1:7" s="342" customFormat="1" ht="24" customHeight="1" x14ac:dyDescent="0.2">
      <c r="A78" s="357" t="str">
        <f t="shared" ref="A78:A83" si="20">IFERROR(VLOOKUP(C78,Tabla_Insumos,4,FALSE),"")</f>
        <v/>
      </c>
      <c r="B78" s="357" t="str">
        <f t="shared" ref="B78:B83" si="21">IFERROR(VLOOKUP(A78,Tabla_Indices,5,FALSE),"")</f>
        <v/>
      </c>
      <c r="C78" s="366"/>
      <c r="D78" s="318" t="str">
        <f t="shared" ref="D78:D83" si="22">IFERROR(VLOOKUP(C78,Tabla_Insumos,2,FALSE),"")</f>
        <v/>
      </c>
      <c r="E78" s="317"/>
      <c r="F78" s="347">
        <f t="shared" ref="F78:F85" si="23">IFERROR(VLOOKUP(C78,Tabla_Insumos,3,FALSE),0)</f>
        <v>0</v>
      </c>
      <c r="G78" s="347">
        <f>ROUND(E78*F78,2)</f>
        <v>0</v>
      </c>
    </row>
    <row r="79" spans="1:7" s="342" customFormat="1" ht="24" customHeight="1" x14ac:dyDescent="0.2">
      <c r="A79" s="357" t="str">
        <f t="shared" si="20"/>
        <v/>
      </c>
      <c r="B79" s="357" t="str">
        <f t="shared" si="21"/>
        <v/>
      </c>
      <c r="C79" s="67"/>
      <c r="D79" s="318" t="str">
        <f t="shared" si="22"/>
        <v/>
      </c>
      <c r="E79" s="317"/>
      <c r="F79" s="347">
        <f t="shared" si="23"/>
        <v>0</v>
      </c>
      <c r="G79" s="347">
        <f>ROUND(E79*F79,2)</f>
        <v>0</v>
      </c>
    </row>
    <row r="80" spans="1:7" s="342" customFormat="1" ht="24" customHeight="1" x14ac:dyDescent="0.2">
      <c r="A80" s="357" t="str">
        <f t="shared" si="20"/>
        <v/>
      </c>
      <c r="B80" s="357" t="str">
        <f t="shared" si="21"/>
        <v/>
      </c>
      <c r="C80" s="366"/>
      <c r="D80" s="318" t="str">
        <f t="shared" si="22"/>
        <v/>
      </c>
      <c r="E80" s="317"/>
      <c r="F80" s="347">
        <f t="shared" si="23"/>
        <v>0</v>
      </c>
      <c r="G80" s="347">
        <f t="shared" ref="G80:G85" si="24">ROUND(E80*F80,2)</f>
        <v>0</v>
      </c>
    </row>
    <row r="81" spans="1:7" s="342" customFormat="1" ht="24" customHeight="1" x14ac:dyDescent="0.2">
      <c r="A81" s="357" t="str">
        <f t="shared" si="20"/>
        <v/>
      </c>
      <c r="B81" s="357" t="str">
        <f t="shared" si="21"/>
        <v/>
      </c>
      <c r="C81" s="366"/>
      <c r="D81" s="318" t="str">
        <f t="shared" si="22"/>
        <v/>
      </c>
      <c r="E81" s="317"/>
      <c r="F81" s="347">
        <f t="shared" si="23"/>
        <v>0</v>
      </c>
      <c r="G81" s="347">
        <f t="shared" si="24"/>
        <v>0</v>
      </c>
    </row>
    <row r="82" spans="1:7" s="342" customFormat="1" ht="24" customHeight="1" x14ac:dyDescent="0.2">
      <c r="A82" s="357" t="str">
        <f t="shared" si="20"/>
        <v/>
      </c>
      <c r="B82" s="357" t="str">
        <f t="shared" si="21"/>
        <v/>
      </c>
      <c r="C82" s="366"/>
      <c r="D82" s="318" t="str">
        <f t="shared" si="22"/>
        <v/>
      </c>
      <c r="E82" s="317"/>
      <c r="F82" s="347">
        <f t="shared" si="23"/>
        <v>0</v>
      </c>
      <c r="G82" s="347">
        <f t="shared" si="24"/>
        <v>0</v>
      </c>
    </row>
    <row r="83" spans="1:7" s="342" customFormat="1" ht="24" customHeight="1" x14ac:dyDescent="0.2">
      <c r="A83" s="357" t="str">
        <f t="shared" si="20"/>
        <v/>
      </c>
      <c r="B83" s="357" t="str">
        <f t="shared" si="21"/>
        <v/>
      </c>
      <c r="C83" s="366"/>
      <c r="D83" s="318" t="str">
        <f t="shared" si="22"/>
        <v/>
      </c>
      <c r="E83" s="317"/>
      <c r="F83" s="347">
        <f t="shared" si="23"/>
        <v>0</v>
      </c>
      <c r="G83" s="347">
        <f t="shared" si="24"/>
        <v>0</v>
      </c>
    </row>
    <row r="84" spans="1:7" s="342" customFormat="1" ht="24" customHeight="1" x14ac:dyDescent="0.2">
      <c r="A84" s="357" t="str">
        <f>IFERROR(VLOOKUP(C84,Tabla_Insumos,4,FALSE),"")</f>
        <v/>
      </c>
      <c r="B84" s="357" t="str">
        <f>IFERROR(VLOOKUP(A84,Tabla_Indices,5,FALSE),"")</f>
        <v/>
      </c>
      <c r="C84" s="367"/>
      <c r="D84" s="316" t="str">
        <f>IFERROR(VLOOKUP(C84,Tabla_Insumos,2,FALSE),"")</f>
        <v/>
      </c>
      <c r="E84" s="320"/>
      <c r="F84" s="347">
        <f t="shared" si="23"/>
        <v>0</v>
      </c>
      <c r="G84" s="347">
        <f t="shared" si="24"/>
        <v>0</v>
      </c>
    </row>
    <row r="85" spans="1:7" s="342" customFormat="1" ht="24" customHeight="1" x14ac:dyDescent="0.2">
      <c r="A85" s="357" t="str">
        <f>IFERROR(VLOOKUP(C85,Tabla_Insumos,4,FALSE),"")</f>
        <v/>
      </c>
      <c r="B85" s="357" t="str">
        <f>IFERROR(VLOOKUP(A85,Tabla_Indices,5,FALSE),"")</f>
        <v/>
      </c>
      <c r="C85" s="367"/>
      <c r="D85" s="316" t="str">
        <f>IFERROR(VLOOKUP(C85,Tabla_Insumos,2,FALSE),"")</f>
        <v/>
      </c>
      <c r="E85" s="320"/>
      <c r="F85" s="347">
        <f t="shared" si="23"/>
        <v>0</v>
      </c>
      <c r="G85" s="347">
        <f t="shared" si="24"/>
        <v>0</v>
      </c>
    </row>
    <row r="86" spans="1:7" ht="24" customHeight="1" x14ac:dyDescent="0.2">
      <c r="A86" s="358"/>
      <c r="E86" s="322"/>
      <c r="F86" s="341" t="s">
        <v>30</v>
      </c>
      <c r="G86" s="368">
        <f>SUBTOTAL(9,G78:G85)</f>
        <v>0</v>
      </c>
    </row>
    <row r="87" spans="1:7" ht="24" customHeight="1" x14ac:dyDescent="0.2">
      <c r="A87" s="358"/>
      <c r="C87" s="77" t="s">
        <v>537</v>
      </c>
      <c r="E87" s="322"/>
      <c r="G87" s="340"/>
    </row>
    <row r="88" spans="1:7" s="342" customFormat="1" ht="24" customHeight="1" x14ac:dyDescent="0.2">
      <c r="A88" s="357" t="str">
        <f>IFERROR(VLOOKUP(C88,Tabla_Insumos,4,FALSE),"")</f>
        <v/>
      </c>
      <c r="B88" s="357" t="str">
        <f>IFERROR(VLOOKUP(C88,Tabla_Insumos,5,FALSE),"")</f>
        <v/>
      </c>
      <c r="C88" s="67"/>
      <c r="D88" s="318" t="str">
        <f>IFERROR(VLOOKUP(C88,Tabla_Insumos,2,FALSE),"")</f>
        <v/>
      </c>
      <c r="E88" s="317"/>
      <c r="F88" s="347">
        <f t="shared" ref="F88:F96" si="25">IFERROR(VLOOKUP(C88,Tabla_Insumos,3,FALSE),0)</f>
        <v>0</v>
      </c>
      <c r="G88" s="347">
        <f t="shared" ref="G88:G96" si="26">ROUND(E88*F88,2)</f>
        <v>0</v>
      </c>
    </row>
    <row r="89" spans="1:7" s="342" customFormat="1" ht="24" customHeight="1" x14ac:dyDescent="0.2">
      <c r="A89" s="357" t="str">
        <f>IFERROR(VLOOKUP(C89,Tabla_Insumos,4,FALSE),"")</f>
        <v/>
      </c>
      <c r="B89" s="357" t="str">
        <f>IFERROR(VLOOKUP(C89,Tabla_Insumos,5,FALSE),"")</f>
        <v/>
      </c>
      <c r="C89" s="366"/>
      <c r="D89" s="318" t="str">
        <f>IFERROR(VLOOKUP(C89,Tabla_Insumos,2,FALSE),"")</f>
        <v/>
      </c>
      <c r="E89" s="317"/>
      <c r="F89" s="347">
        <f t="shared" si="25"/>
        <v>0</v>
      </c>
      <c r="G89" s="347">
        <f t="shared" si="26"/>
        <v>0</v>
      </c>
    </row>
    <row r="90" spans="1:7" s="342" customFormat="1" ht="24" customHeight="1" x14ac:dyDescent="0.2">
      <c r="A90" s="357" t="str">
        <f>IFERROR(VLOOKUP(C90,Tabla_Insumos,4,FALSE),"")</f>
        <v/>
      </c>
      <c r="B90" s="357" t="str">
        <f>IFERROR(VLOOKUP(C90,Tabla_Insumos,5,FALSE),"")</f>
        <v/>
      </c>
      <c r="C90" s="366"/>
      <c r="D90" s="318" t="str">
        <f>IFERROR(VLOOKUP(C90,Tabla_Insumos,2,FALSE),"")</f>
        <v/>
      </c>
      <c r="E90" s="317"/>
      <c r="F90" s="347">
        <f t="shared" si="25"/>
        <v>0</v>
      </c>
      <c r="G90" s="347">
        <f t="shared" si="26"/>
        <v>0</v>
      </c>
    </row>
    <row r="91" spans="1:7" s="342" customFormat="1" ht="24" customHeight="1" x14ac:dyDescent="0.2">
      <c r="A91" s="357" t="str">
        <f t="shared" ref="A91:A96" si="27">IFERROR(VLOOKUP(C91,Tabla_Insumos,4,FALSE),"")</f>
        <v/>
      </c>
      <c r="B91" s="357" t="str">
        <f t="shared" ref="B91:B96" si="28">IFERROR(VLOOKUP(C91,Tabla_Insumos,5,FALSE),"")</f>
        <v/>
      </c>
      <c r="C91" s="367"/>
      <c r="D91" s="316" t="str">
        <f t="shared" ref="D91:D96" si="29">IFERROR(VLOOKUP(C91,Tabla_Insumos,2,FALSE),"")</f>
        <v/>
      </c>
      <c r="E91" s="320"/>
      <c r="F91" s="347">
        <f t="shared" si="25"/>
        <v>0</v>
      </c>
      <c r="G91" s="347">
        <f t="shared" si="26"/>
        <v>0</v>
      </c>
    </row>
    <row r="92" spans="1:7" s="342" customFormat="1" ht="24" customHeight="1" x14ac:dyDescent="0.2">
      <c r="A92" s="357" t="str">
        <f t="shared" si="27"/>
        <v/>
      </c>
      <c r="B92" s="357" t="str">
        <f t="shared" si="28"/>
        <v/>
      </c>
      <c r="C92" s="367"/>
      <c r="D92" s="316" t="str">
        <f t="shared" si="29"/>
        <v/>
      </c>
      <c r="E92" s="320"/>
      <c r="F92" s="347">
        <f t="shared" si="25"/>
        <v>0</v>
      </c>
      <c r="G92" s="347">
        <f t="shared" si="26"/>
        <v>0</v>
      </c>
    </row>
    <row r="93" spans="1:7" s="342" customFormat="1" ht="24" customHeight="1" x14ac:dyDescent="0.2">
      <c r="A93" s="357" t="str">
        <f t="shared" si="27"/>
        <v/>
      </c>
      <c r="B93" s="357" t="str">
        <f t="shared" si="28"/>
        <v/>
      </c>
      <c r="C93" s="367"/>
      <c r="D93" s="316" t="str">
        <f t="shared" si="29"/>
        <v/>
      </c>
      <c r="E93" s="320"/>
      <c r="F93" s="347">
        <f t="shared" si="25"/>
        <v>0</v>
      </c>
      <c r="G93" s="347">
        <f t="shared" si="26"/>
        <v>0</v>
      </c>
    </row>
    <row r="94" spans="1:7" s="342" customFormat="1" ht="24" customHeight="1" x14ac:dyDescent="0.2">
      <c r="A94" s="357" t="str">
        <f t="shared" si="27"/>
        <v/>
      </c>
      <c r="B94" s="357" t="str">
        <f t="shared" si="28"/>
        <v/>
      </c>
      <c r="C94" s="367"/>
      <c r="D94" s="316" t="str">
        <f t="shared" si="29"/>
        <v/>
      </c>
      <c r="E94" s="320"/>
      <c r="F94" s="347">
        <f t="shared" si="25"/>
        <v>0</v>
      </c>
      <c r="G94" s="347">
        <f t="shared" si="26"/>
        <v>0</v>
      </c>
    </row>
    <row r="95" spans="1:7" s="342" customFormat="1" ht="24" customHeight="1" x14ac:dyDescent="0.2">
      <c r="A95" s="357" t="str">
        <f t="shared" si="27"/>
        <v/>
      </c>
      <c r="B95" s="357" t="str">
        <f t="shared" si="28"/>
        <v/>
      </c>
      <c r="C95" s="367"/>
      <c r="D95" s="316" t="str">
        <f t="shared" si="29"/>
        <v/>
      </c>
      <c r="E95" s="320"/>
      <c r="F95" s="347">
        <f t="shared" si="25"/>
        <v>0</v>
      </c>
      <c r="G95" s="347">
        <f t="shared" si="26"/>
        <v>0</v>
      </c>
    </row>
    <row r="96" spans="1:7" s="342" customFormat="1" ht="24" customHeight="1" x14ac:dyDescent="0.2">
      <c r="A96" s="357" t="str">
        <f t="shared" si="27"/>
        <v/>
      </c>
      <c r="B96" s="357" t="str">
        <f t="shared" si="28"/>
        <v/>
      </c>
      <c r="C96" s="367"/>
      <c r="D96" s="316" t="str">
        <f t="shared" si="29"/>
        <v/>
      </c>
      <c r="E96" s="320"/>
      <c r="F96" s="347">
        <f t="shared" si="25"/>
        <v>0</v>
      </c>
      <c r="G96" s="347">
        <f t="shared" si="26"/>
        <v>0</v>
      </c>
    </row>
    <row r="97" spans="1:7" ht="24" customHeight="1" x14ac:dyDescent="0.2">
      <c r="A97" s="359"/>
      <c r="E97" s="322"/>
      <c r="F97" s="341" t="s">
        <v>31</v>
      </c>
      <c r="G97" s="368">
        <f>SUBTOTAL(9,G88:G96)</f>
        <v>0</v>
      </c>
    </row>
    <row r="98" spans="1:7" ht="24" customHeight="1" x14ac:dyDescent="0.2">
      <c r="A98" s="358"/>
      <c r="E98" s="322"/>
      <c r="G98" s="340"/>
    </row>
    <row r="99" spans="1:7" ht="24" customHeight="1" x14ac:dyDescent="0.2">
      <c r="A99" s="360" t="str">
        <f>B57</f>
        <v>2</v>
      </c>
      <c r="B99" s="141" t="str">
        <f>C57</f>
        <v xml:space="preserve">Colegio Secundario de Barreal </v>
      </c>
      <c r="C99" s="343"/>
      <c r="D99" s="343" t="s">
        <v>32</v>
      </c>
      <c r="E99" s="344"/>
      <c r="F99" s="371" t="s">
        <v>33</v>
      </c>
      <c r="G99" s="372">
        <f>SUBTOTAL(9,G62:G98)</f>
        <v>0</v>
      </c>
    </row>
    <row r="101" spans="1:7" ht="24" customHeight="1" x14ac:dyDescent="0.2">
      <c r="A101" s="349" t="s">
        <v>35</v>
      </c>
      <c r="B101" s="350"/>
      <c r="C101" s="143"/>
      <c r="D101" s="143"/>
      <c r="E101" s="143"/>
      <c r="F101" s="143"/>
      <c r="G101" s="361"/>
    </row>
    <row r="102" spans="1:7" ht="24" customHeight="1" x14ac:dyDescent="0.2">
      <c r="A102" s="352" t="s">
        <v>533</v>
      </c>
      <c r="B102" s="353" t="str">
        <f>Comitente</f>
        <v>DIRECCIÓN PROVINCIAL RED DE GAS</v>
      </c>
      <c r="C102" s="362"/>
      <c r="D102" s="77"/>
      <c r="E102" s="77"/>
      <c r="F102" s="336"/>
      <c r="G102" s="337"/>
    </row>
    <row r="103" spans="1:7" ht="24" customHeight="1" x14ac:dyDescent="0.2">
      <c r="A103" s="352" t="s">
        <v>534</v>
      </c>
      <c r="B103" s="353">
        <f>Contratista</f>
        <v>0</v>
      </c>
      <c r="C103" s="363"/>
      <c r="D103" s="363"/>
      <c r="E103" s="363"/>
      <c r="F103" s="336"/>
      <c r="G103" s="337"/>
    </row>
    <row r="104" spans="1:7" ht="24" customHeight="1" x14ac:dyDescent="0.2">
      <c r="A104" s="352" t="s">
        <v>22</v>
      </c>
      <c r="B104" s="353" t="str">
        <f>Obra</f>
        <v>MANTENIMIENTO CALINGASTA- SECTOR 1.B</v>
      </c>
      <c r="C104" s="363"/>
      <c r="D104" s="363"/>
      <c r="E104" s="363"/>
      <c r="F104" s="336" t="s">
        <v>36</v>
      </c>
      <c r="G104" s="364">
        <f>Fecha_Base</f>
        <v>0</v>
      </c>
    </row>
    <row r="105" spans="1:7" ht="24" customHeight="1" x14ac:dyDescent="0.2">
      <c r="A105" s="354" t="s">
        <v>532</v>
      </c>
      <c r="B105" s="161" t="str">
        <f>Ubicación</f>
        <v>Departamento CALINGASTA</v>
      </c>
      <c r="C105" s="77"/>
      <c r="E105" s="322"/>
      <c r="G105" s="340"/>
    </row>
    <row r="106" spans="1:7" ht="24" customHeight="1" x14ac:dyDescent="0.2">
      <c r="A106" s="354" t="s">
        <v>37</v>
      </c>
      <c r="B106" s="338" t="str">
        <f>IFERROR(VALUE(LEFT(B107,FIND(".",B107)-1)),"")</f>
        <v/>
      </c>
      <c r="C106" s="74" t="str">
        <f>IFERROR(VLOOKUP(B106,Tabla_CyP,2,FALSE),"")</f>
        <v/>
      </c>
      <c r="E106" s="322"/>
      <c r="G106" s="340"/>
    </row>
    <row r="107" spans="1:7" ht="24" customHeight="1" x14ac:dyDescent="0.2">
      <c r="A107" s="354" t="s">
        <v>23</v>
      </c>
      <c r="B107" s="339" t="str">
        <f>IFERROR(VLOOKUP(COUNTIF($A$1:A107,"ANALISIS DE PRECIOS"),Tabla_NumeroItem,2,FALSE),"")</f>
        <v>3</v>
      </c>
      <c r="C107" s="74" t="str">
        <f>IFERROR(VLOOKUP(B107,Tabla_CyP,2,FALSE),"")</f>
        <v>Colegio Secundario de Tamberías / Esc Remedios Escalada de San Martín (JINZ 24)</v>
      </c>
      <c r="E107" s="322"/>
      <c r="F107" s="336" t="s">
        <v>24</v>
      </c>
      <c r="G107" s="340" t="str">
        <f>IFERROR(VLOOKUP(B107,Tabla_CyP,4,FALSE),"")</f>
        <v>GL</v>
      </c>
    </row>
    <row r="108" spans="1:7" ht="24" customHeight="1" x14ac:dyDescent="0.2">
      <c r="A108" s="354"/>
      <c r="B108" s="161"/>
      <c r="E108" s="322"/>
      <c r="G108" s="340"/>
    </row>
    <row r="109" spans="1:7" ht="24" customHeight="1" x14ac:dyDescent="0.2">
      <c r="A109" s="429" t="s">
        <v>451</v>
      </c>
      <c r="B109" s="430"/>
      <c r="C109" s="431" t="s">
        <v>0</v>
      </c>
      <c r="D109" s="431" t="s">
        <v>25</v>
      </c>
      <c r="E109" s="433" t="s">
        <v>26</v>
      </c>
      <c r="F109" s="435" t="s">
        <v>27</v>
      </c>
      <c r="G109" s="435" t="s">
        <v>28</v>
      </c>
    </row>
    <row r="110" spans="1:7" ht="24" customHeight="1" x14ac:dyDescent="0.2">
      <c r="A110" s="355" t="s">
        <v>452</v>
      </c>
      <c r="B110" s="355" t="s">
        <v>453</v>
      </c>
      <c r="C110" s="432"/>
      <c r="D110" s="432"/>
      <c r="E110" s="434"/>
      <c r="F110" s="436"/>
      <c r="G110" s="436"/>
    </row>
    <row r="111" spans="1:7" ht="24" customHeight="1" x14ac:dyDescent="0.2">
      <c r="A111" s="333"/>
      <c r="B111" s="356"/>
      <c r="C111" s="106" t="s">
        <v>535</v>
      </c>
      <c r="D111" s="343"/>
      <c r="E111" s="344"/>
      <c r="F111" s="345"/>
      <c r="G111" s="346"/>
    </row>
    <row r="112" spans="1:7" s="342" customFormat="1" ht="24" customHeight="1" x14ac:dyDescent="0.2">
      <c r="A112" s="357" t="str">
        <f>IFERROR(VLOOKUP(C112,Tabla_Insumos,4,FALSE),"")</f>
        <v/>
      </c>
      <c r="B112" s="357" t="str">
        <f>IFERROR(VLOOKUP(C112,Tabla_Insumos,5,FALSE),"")</f>
        <v/>
      </c>
      <c r="C112" s="67"/>
      <c r="D112" s="318" t="str">
        <f>IFERROR(VLOOKUP(C112,Tabla_Insumos,2,FALSE),"")</f>
        <v/>
      </c>
      <c r="E112" s="317"/>
      <c r="F112" s="347">
        <f t="shared" ref="F112:F125" si="30">IFERROR(VLOOKUP(C112,Tabla_Insumos,3,FALSE),0)</f>
        <v>0</v>
      </c>
      <c r="G112" s="347">
        <f>ROUND(E112*F112,2)</f>
        <v>0</v>
      </c>
    </row>
    <row r="113" spans="1:7" s="342" customFormat="1" ht="24" customHeight="1" x14ac:dyDescent="0.2">
      <c r="A113" s="357" t="str">
        <f t="shared" ref="A113:A125" si="31">IFERROR(VLOOKUP(C113,Tabla_Insumos,4,FALSE),"")</f>
        <v/>
      </c>
      <c r="B113" s="357" t="str">
        <f t="shared" ref="B113:B125" si="32">IFERROR(VLOOKUP(C113,Tabla_Insumos,5,FALSE),"")</f>
        <v/>
      </c>
      <c r="C113" s="67"/>
      <c r="D113" s="316" t="str">
        <f t="shared" ref="D113:D125" si="33">IFERROR(VLOOKUP(C113,Tabla_Insumos,2,FALSE),"")</f>
        <v/>
      </c>
      <c r="E113" s="320"/>
      <c r="F113" s="347">
        <f t="shared" si="30"/>
        <v>0</v>
      </c>
      <c r="G113" s="347">
        <f t="shared" ref="G113:G125" si="34">ROUND(E113*F113,2)</f>
        <v>0</v>
      </c>
    </row>
    <row r="114" spans="1:7" s="342" customFormat="1" ht="24" customHeight="1" x14ac:dyDescent="0.2">
      <c r="A114" s="357" t="str">
        <f t="shared" si="31"/>
        <v/>
      </c>
      <c r="B114" s="357" t="str">
        <f t="shared" si="32"/>
        <v/>
      </c>
      <c r="C114" s="67"/>
      <c r="D114" s="316" t="str">
        <f t="shared" si="33"/>
        <v/>
      </c>
      <c r="E114" s="320"/>
      <c r="F114" s="347">
        <f t="shared" si="30"/>
        <v>0</v>
      </c>
      <c r="G114" s="347">
        <f t="shared" si="34"/>
        <v>0</v>
      </c>
    </row>
    <row r="115" spans="1:7" s="342" customFormat="1" ht="24" customHeight="1" x14ac:dyDescent="0.2">
      <c r="A115" s="357" t="str">
        <f t="shared" si="31"/>
        <v/>
      </c>
      <c r="B115" s="357" t="str">
        <f t="shared" si="32"/>
        <v/>
      </c>
      <c r="C115" s="67"/>
      <c r="D115" s="316" t="str">
        <f t="shared" si="33"/>
        <v/>
      </c>
      <c r="E115" s="320"/>
      <c r="F115" s="347">
        <f t="shared" si="30"/>
        <v>0</v>
      </c>
      <c r="G115" s="347">
        <f t="shared" si="34"/>
        <v>0</v>
      </c>
    </row>
    <row r="116" spans="1:7" s="342" customFormat="1" ht="24" customHeight="1" x14ac:dyDescent="0.2">
      <c r="A116" s="357" t="str">
        <f t="shared" si="31"/>
        <v/>
      </c>
      <c r="B116" s="357" t="str">
        <f t="shared" si="32"/>
        <v/>
      </c>
      <c r="C116" s="367"/>
      <c r="D116" s="316" t="str">
        <f t="shared" si="33"/>
        <v/>
      </c>
      <c r="E116" s="320"/>
      <c r="F116" s="347">
        <f t="shared" si="30"/>
        <v>0</v>
      </c>
      <c r="G116" s="347">
        <f t="shared" si="34"/>
        <v>0</v>
      </c>
    </row>
    <row r="117" spans="1:7" s="342" customFormat="1" ht="24" customHeight="1" x14ac:dyDescent="0.2">
      <c r="A117" s="357" t="str">
        <f t="shared" si="31"/>
        <v/>
      </c>
      <c r="B117" s="357" t="str">
        <f t="shared" si="32"/>
        <v/>
      </c>
      <c r="C117" s="367"/>
      <c r="D117" s="316" t="str">
        <f t="shared" si="33"/>
        <v/>
      </c>
      <c r="E117" s="320"/>
      <c r="F117" s="347">
        <f t="shared" si="30"/>
        <v>0</v>
      </c>
      <c r="G117" s="347">
        <f t="shared" si="34"/>
        <v>0</v>
      </c>
    </row>
    <row r="118" spans="1:7" s="342" customFormat="1" ht="24" customHeight="1" x14ac:dyDescent="0.2">
      <c r="A118" s="357" t="str">
        <f t="shared" si="31"/>
        <v/>
      </c>
      <c r="B118" s="357" t="str">
        <f t="shared" si="32"/>
        <v/>
      </c>
      <c r="C118" s="367"/>
      <c r="D118" s="316" t="str">
        <f t="shared" si="33"/>
        <v/>
      </c>
      <c r="E118" s="320"/>
      <c r="F118" s="347">
        <f t="shared" si="30"/>
        <v>0</v>
      </c>
      <c r="G118" s="347">
        <f t="shared" si="34"/>
        <v>0</v>
      </c>
    </row>
    <row r="119" spans="1:7" s="342" customFormat="1" ht="24" customHeight="1" x14ac:dyDescent="0.2">
      <c r="A119" s="357" t="str">
        <f t="shared" si="31"/>
        <v/>
      </c>
      <c r="B119" s="357" t="str">
        <f t="shared" si="32"/>
        <v/>
      </c>
      <c r="C119" s="367"/>
      <c r="D119" s="316" t="str">
        <f t="shared" si="33"/>
        <v/>
      </c>
      <c r="E119" s="320"/>
      <c r="F119" s="347">
        <f t="shared" si="30"/>
        <v>0</v>
      </c>
      <c r="G119" s="347">
        <f t="shared" si="34"/>
        <v>0</v>
      </c>
    </row>
    <row r="120" spans="1:7" s="342" customFormat="1" ht="24" customHeight="1" x14ac:dyDescent="0.2">
      <c r="A120" s="357" t="str">
        <f t="shared" si="31"/>
        <v/>
      </c>
      <c r="B120" s="357" t="str">
        <f t="shared" si="32"/>
        <v/>
      </c>
      <c r="C120" s="367"/>
      <c r="D120" s="316" t="str">
        <f t="shared" si="33"/>
        <v/>
      </c>
      <c r="E120" s="320"/>
      <c r="F120" s="347">
        <f t="shared" si="30"/>
        <v>0</v>
      </c>
      <c r="G120" s="347">
        <f t="shared" si="34"/>
        <v>0</v>
      </c>
    </row>
    <row r="121" spans="1:7" s="342" customFormat="1" ht="24" customHeight="1" x14ac:dyDescent="0.2">
      <c r="A121" s="357" t="str">
        <f t="shared" si="31"/>
        <v/>
      </c>
      <c r="B121" s="357" t="str">
        <f t="shared" si="32"/>
        <v/>
      </c>
      <c r="C121" s="367"/>
      <c r="D121" s="316" t="str">
        <f t="shared" si="33"/>
        <v/>
      </c>
      <c r="E121" s="320"/>
      <c r="F121" s="347">
        <f t="shared" si="30"/>
        <v>0</v>
      </c>
      <c r="G121" s="347">
        <f t="shared" si="34"/>
        <v>0</v>
      </c>
    </row>
    <row r="122" spans="1:7" s="342" customFormat="1" ht="24" customHeight="1" x14ac:dyDescent="0.2">
      <c r="A122" s="357" t="str">
        <f t="shared" si="31"/>
        <v/>
      </c>
      <c r="B122" s="357" t="str">
        <f t="shared" si="32"/>
        <v/>
      </c>
      <c r="C122" s="367"/>
      <c r="D122" s="316" t="str">
        <f t="shared" si="33"/>
        <v/>
      </c>
      <c r="E122" s="320"/>
      <c r="F122" s="347">
        <f t="shared" si="30"/>
        <v>0</v>
      </c>
      <c r="G122" s="347">
        <f t="shared" si="34"/>
        <v>0</v>
      </c>
    </row>
    <row r="123" spans="1:7" s="342" customFormat="1" ht="24" customHeight="1" x14ac:dyDescent="0.2">
      <c r="A123" s="357" t="str">
        <f t="shared" si="31"/>
        <v/>
      </c>
      <c r="B123" s="357" t="str">
        <f t="shared" si="32"/>
        <v/>
      </c>
      <c r="C123" s="367"/>
      <c r="D123" s="316" t="str">
        <f t="shared" si="33"/>
        <v/>
      </c>
      <c r="E123" s="320"/>
      <c r="F123" s="347">
        <f t="shared" si="30"/>
        <v>0</v>
      </c>
      <c r="G123" s="347">
        <f t="shared" si="34"/>
        <v>0</v>
      </c>
    </row>
    <row r="124" spans="1:7" s="342" customFormat="1" ht="24" customHeight="1" x14ac:dyDescent="0.2">
      <c r="A124" s="357" t="str">
        <f t="shared" si="31"/>
        <v/>
      </c>
      <c r="B124" s="357" t="str">
        <f t="shared" si="32"/>
        <v/>
      </c>
      <c r="C124" s="367"/>
      <c r="D124" s="316" t="str">
        <f t="shared" si="33"/>
        <v/>
      </c>
      <c r="E124" s="320"/>
      <c r="F124" s="347">
        <f t="shared" si="30"/>
        <v>0</v>
      </c>
      <c r="G124" s="347">
        <f t="shared" si="34"/>
        <v>0</v>
      </c>
    </row>
    <row r="125" spans="1:7" s="342" customFormat="1" ht="24" customHeight="1" x14ac:dyDescent="0.2">
      <c r="A125" s="357" t="str">
        <f t="shared" si="31"/>
        <v/>
      </c>
      <c r="B125" s="357" t="str">
        <f t="shared" si="32"/>
        <v/>
      </c>
      <c r="C125" s="367"/>
      <c r="D125" s="316" t="str">
        <f t="shared" si="33"/>
        <v/>
      </c>
      <c r="E125" s="320"/>
      <c r="F125" s="348">
        <f t="shared" si="30"/>
        <v>0</v>
      </c>
      <c r="G125" s="347">
        <f t="shared" si="34"/>
        <v>0</v>
      </c>
    </row>
    <row r="126" spans="1:7" ht="24" customHeight="1" x14ac:dyDescent="0.2">
      <c r="A126" s="358"/>
      <c r="E126" s="322"/>
      <c r="F126" s="341" t="s">
        <v>29</v>
      </c>
      <c r="G126" s="368">
        <f>SUBTOTAL(9,G112:G125)</f>
        <v>0</v>
      </c>
    </row>
    <row r="127" spans="1:7" ht="24" customHeight="1" x14ac:dyDescent="0.2">
      <c r="A127" s="358"/>
      <c r="C127" s="77" t="s">
        <v>536</v>
      </c>
      <c r="E127" s="322"/>
      <c r="G127" s="340"/>
    </row>
    <row r="128" spans="1:7" s="342" customFormat="1" ht="24" customHeight="1" x14ac:dyDescent="0.2">
      <c r="A128" s="357" t="str">
        <f t="shared" ref="A128:A133" si="35">IFERROR(VLOOKUP(C128,Tabla_Insumos,4,FALSE),"")</f>
        <v/>
      </c>
      <c r="B128" s="357" t="str">
        <f t="shared" ref="B128:B133" si="36">IFERROR(VLOOKUP(A128,Tabla_Indices,5,FALSE),"")</f>
        <v/>
      </c>
      <c r="C128" s="67"/>
      <c r="D128" s="318" t="str">
        <f t="shared" ref="D128:D133" si="37">IFERROR(VLOOKUP(C128,Tabla_Insumos,2,FALSE),"")</f>
        <v/>
      </c>
      <c r="E128" s="317"/>
      <c r="F128" s="347">
        <f t="shared" ref="F128:F135" si="38">IFERROR(VLOOKUP(C128,Tabla_Insumos,3,FALSE),0)</f>
        <v>0</v>
      </c>
      <c r="G128" s="347">
        <f>ROUND(E128*F128,2)</f>
        <v>0</v>
      </c>
    </row>
    <row r="129" spans="1:7" s="342" customFormat="1" ht="24" customHeight="1" x14ac:dyDescent="0.2">
      <c r="A129" s="357" t="str">
        <f t="shared" si="35"/>
        <v/>
      </c>
      <c r="B129" s="357" t="str">
        <f t="shared" si="36"/>
        <v/>
      </c>
      <c r="C129" s="67"/>
      <c r="D129" s="318" t="str">
        <f t="shared" si="37"/>
        <v/>
      </c>
      <c r="E129" s="317"/>
      <c r="F129" s="347">
        <f t="shared" si="38"/>
        <v>0</v>
      </c>
      <c r="G129" s="347">
        <f>ROUND(E129*F129,2)</f>
        <v>0</v>
      </c>
    </row>
    <row r="130" spans="1:7" s="342" customFormat="1" ht="24" customHeight="1" x14ac:dyDescent="0.2">
      <c r="A130" s="357" t="str">
        <f t="shared" si="35"/>
        <v/>
      </c>
      <c r="B130" s="357" t="str">
        <f t="shared" si="36"/>
        <v/>
      </c>
      <c r="C130" s="366"/>
      <c r="D130" s="318" t="str">
        <f t="shared" si="37"/>
        <v/>
      </c>
      <c r="E130" s="317"/>
      <c r="F130" s="347">
        <f t="shared" si="38"/>
        <v>0</v>
      </c>
      <c r="G130" s="347">
        <f t="shared" ref="G130:G135" si="39">ROUND(E130*F130,2)</f>
        <v>0</v>
      </c>
    </row>
    <row r="131" spans="1:7" s="342" customFormat="1" ht="24" customHeight="1" x14ac:dyDescent="0.2">
      <c r="A131" s="357" t="str">
        <f t="shared" si="35"/>
        <v/>
      </c>
      <c r="B131" s="357" t="str">
        <f t="shared" si="36"/>
        <v/>
      </c>
      <c r="C131" s="366"/>
      <c r="D131" s="318" t="str">
        <f t="shared" si="37"/>
        <v/>
      </c>
      <c r="E131" s="317"/>
      <c r="F131" s="347">
        <f t="shared" si="38"/>
        <v>0</v>
      </c>
      <c r="G131" s="347">
        <f t="shared" si="39"/>
        <v>0</v>
      </c>
    </row>
    <row r="132" spans="1:7" s="342" customFormat="1" ht="24" customHeight="1" x14ac:dyDescent="0.2">
      <c r="A132" s="357" t="str">
        <f t="shared" si="35"/>
        <v/>
      </c>
      <c r="B132" s="357" t="str">
        <f t="shared" si="36"/>
        <v/>
      </c>
      <c r="C132" s="366"/>
      <c r="D132" s="318" t="str">
        <f t="shared" si="37"/>
        <v/>
      </c>
      <c r="E132" s="317"/>
      <c r="F132" s="347">
        <f t="shared" si="38"/>
        <v>0</v>
      </c>
      <c r="G132" s="347">
        <f t="shared" si="39"/>
        <v>0</v>
      </c>
    </row>
    <row r="133" spans="1:7" s="342" customFormat="1" ht="24" customHeight="1" x14ac:dyDescent="0.2">
      <c r="A133" s="357" t="str">
        <f t="shared" si="35"/>
        <v/>
      </c>
      <c r="B133" s="357" t="str">
        <f t="shared" si="36"/>
        <v/>
      </c>
      <c r="C133" s="366"/>
      <c r="D133" s="318" t="str">
        <f t="shared" si="37"/>
        <v/>
      </c>
      <c r="E133" s="317"/>
      <c r="F133" s="347">
        <f t="shared" si="38"/>
        <v>0</v>
      </c>
      <c r="G133" s="347">
        <f t="shared" si="39"/>
        <v>0</v>
      </c>
    </row>
    <row r="134" spans="1:7" s="342" customFormat="1" ht="24" customHeight="1" x14ac:dyDescent="0.2">
      <c r="A134" s="357" t="str">
        <f>IFERROR(VLOOKUP(C134,Tabla_Insumos,4,FALSE),"")</f>
        <v/>
      </c>
      <c r="B134" s="357" t="str">
        <f>IFERROR(VLOOKUP(A134,Tabla_Indices,5,FALSE),"")</f>
        <v/>
      </c>
      <c r="C134" s="367"/>
      <c r="D134" s="316" t="str">
        <f>IFERROR(VLOOKUP(C134,Tabla_Insumos,2,FALSE),"")</f>
        <v/>
      </c>
      <c r="E134" s="320"/>
      <c r="F134" s="347">
        <f t="shared" si="38"/>
        <v>0</v>
      </c>
      <c r="G134" s="347">
        <f t="shared" si="39"/>
        <v>0</v>
      </c>
    </row>
    <row r="135" spans="1:7" s="342" customFormat="1" ht="24" customHeight="1" x14ac:dyDescent="0.2">
      <c r="A135" s="357" t="str">
        <f>IFERROR(VLOOKUP(C135,Tabla_Insumos,4,FALSE),"")</f>
        <v/>
      </c>
      <c r="B135" s="357" t="str">
        <f>IFERROR(VLOOKUP(A135,Tabla_Indices,5,FALSE),"")</f>
        <v/>
      </c>
      <c r="C135" s="367"/>
      <c r="D135" s="316" t="str">
        <f>IFERROR(VLOOKUP(C135,Tabla_Insumos,2,FALSE),"")</f>
        <v/>
      </c>
      <c r="E135" s="320"/>
      <c r="F135" s="347">
        <f t="shared" si="38"/>
        <v>0</v>
      </c>
      <c r="G135" s="347">
        <f t="shared" si="39"/>
        <v>0</v>
      </c>
    </row>
    <row r="136" spans="1:7" ht="24" customHeight="1" x14ac:dyDescent="0.2">
      <c r="A136" s="358"/>
      <c r="E136" s="322"/>
      <c r="F136" s="341" t="s">
        <v>30</v>
      </c>
      <c r="G136" s="368">
        <f>SUBTOTAL(9,G128:G135)</f>
        <v>0</v>
      </c>
    </row>
    <row r="137" spans="1:7" ht="24" customHeight="1" x14ac:dyDescent="0.2">
      <c r="A137" s="358"/>
      <c r="C137" s="77" t="s">
        <v>537</v>
      </c>
      <c r="E137" s="322"/>
      <c r="G137" s="340"/>
    </row>
    <row r="138" spans="1:7" s="342" customFormat="1" ht="24" customHeight="1" x14ac:dyDescent="0.2">
      <c r="A138" s="357" t="str">
        <f>IFERROR(VLOOKUP(C138,Tabla_Insumos,4,FALSE),"")</f>
        <v/>
      </c>
      <c r="B138" s="357" t="str">
        <f>IFERROR(VLOOKUP(C138,Tabla_Insumos,5,FALSE),"")</f>
        <v/>
      </c>
      <c r="C138" s="366"/>
      <c r="D138" s="318" t="str">
        <f>IFERROR(VLOOKUP(C138,Tabla_Insumos,2,FALSE),"")</f>
        <v/>
      </c>
      <c r="E138" s="317"/>
      <c r="F138" s="347">
        <f t="shared" ref="F138:F146" si="40">IFERROR(VLOOKUP(C138,Tabla_Insumos,3,FALSE),0)</f>
        <v>0</v>
      </c>
      <c r="G138" s="347">
        <f t="shared" ref="G138:G146" si="41">ROUND(E138*F138,2)</f>
        <v>0</v>
      </c>
    </row>
    <row r="139" spans="1:7" s="342" customFormat="1" ht="24" customHeight="1" x14ac:dyDescent="0.2">
      <c r="A139" s="357" t="str">
        <f>IFERROR(VLOOKUP(C139,Tabla_Insumos,4,FALSE),"")</f>
        <v/>
      </c>
      <c r="B139" s="357" t="str">
        <f>IFERROR(VLOOKUP(C139,Tabla_Insumos,5,FALSE),"")</f>
        <v/>
      </c>
      <c r="C139" s="366"/>
      <c r="D139" s="318" t="str">
        <f>IFERROR(VLOOKUP(C139,Tabla_Insumos,2,FALSE),"")</f>
        <v/>
      </c>
      <c r="E139" s="317"/>
      <c r="F139" s="347">
        <f t="shared" si="40"/>
        <v>0</v>
      </c>
      <c r="G139" s="347">
        <f t="shared" si="41"/>
        <v>0</v>
      </c>
    </row>
    <row r="140" spans="1:7" s="342" customFormat="1" ht="24" customHeight="1" x14ac:dyDescent="0.2">
      <c r="A140" s="357" t="str">
        <f>IFERROR(VLOOKUP(C140,Tabla_Insumos,4,FALSE),"")</f>
        <v/>
      </c>
      <c r="B140" s="357" t="str">
        <f>IFERROR(VLOOKUP(C140,Tabla_Insumos,5,FALSE),"")</f>
        <v/>
      </c>
      <c r="C140" s="366"/>
      <c r="D140" s="318" t="str">
        <f>IFERROR(VLOOKUP(C140,Tabla_Insumos,2,FALSE),"")</f>
        <v/>
      </c>
      <c r="E140" s="317"/>
      <c r="F140" s="347">
        <f t="shared" si="40"/>
        <v>0</v>
      </c>
      <c r="G140" s="347">
        <f t="shared" si="41"/>
        <v>0</v>
      </c>
    </row>
    <row r="141" spans="1:7" s="342" customFormat="1" ht="24" customHeight="1" x14ac:dyDescent="0.2">
      <c r="A141" s="357" t="str">
        <f t="shared" ref="A141:A146" si="42">IFERROR(VLOOKUP(C141,Tabla_Insumos,4,FALSE),"")</f>
        <v/>
      </c>
      <c r="B141" s="357" t="str">
        <f t="shared" ref="B141:B146" si="43">IFERROR(VLOOKUP(C141,Tabla_Insumos,5,FALSE),"")</f>
        <v/>
      </c>
      <c r="C141" s="367"/>
      <c r="D141" s="316" t="str">
        <f t="shared" ref="D141:D146" si="44">IFERROR(VLOOKUP(C141,Tabla_Insumos,2,FALSE),"")</f>
        <v/>
      </c>
      <c r="E141" s="320"/>
      <c r="F141" s="347">
        <f t="shared" si="40"/>
        <v>0</v>
      </c>
      <c r="G141" s="347">
        <f t="shared" si="41"/>
        <v>0</v>
      </c>
    </row>
    <row r="142" spans="1:7" s="342" customFormat="1" ht="24" customHeight="1" x14ac:dyDescent="0.2">
      <c r="A142" s="357" t="str">
        <f t="shared" si="42"/>
        <v/>
      </c>
      <c r="B142" s="357" t="str">
        <f t="shared" si="43"/>
        <v/>
      </c>
      <c r="C142" s="367"/>
      <c r="D142" s="316" t="str">
        <f t="shared" si="44"/>
        <v/>
      </c>
      <c r="E142" s="320"/>
      <c r="F142" s="347">
        <f t="shared" si="40"/>
        <v>0</v>
      </c>
      <c r="G142" s="347">
        <f t="shared" si="41"/>
        <v>0</v>
      </c>
    </row>
    <row r="143" spans="1:7" s="342" customFormat="1" ht="24" customHeight="1" x14ac:dyDescent="0.2">
      <c r="A143" s="357" t="str">
        <f t="shared" si="42"/>
        <v/>
      </c>
      <c r="B143" s="357" t="str">
        <f t="shared" si="43"/>
        <v/>
      </c>
      <c r="C143" s="367"/>
      <c r="D143" s="316" t="str">
        <f t="shared" si="44"/>
        <v/>
      </c>
      <c r="E143" s="320"/>
      <c r="F143" s="347">
        <f t="shared" si="40"/>
        <v>0</v>
      </c>
      <c r="G143" s="347">
        <f t="shared" si="41"/>
        <v>0</v>
      </c>
    </row>
    <row r="144" spans="1:7" s="342" customFormat="1" ht="24" customHeight="1" x14ac:dyDescent="0.2">
      <c r="A144" s="357" t="str">
        <f t="shared" si="42"/>
        <v/>
      </c>
      <c r="B144" s="357" t="str">
        <f t="shared" si="43"/>
        <v/>
      </c>
      <c r="C144" s="367"/>
      <c r="D144" s="316" t="str">
        <f t="shared" si="44"/>
        <v/>
      </c>
      <c r="E144" s="320"/>
      <c r="F144" s="347">
        <f t="shared" si="40"/>
        <v>0</v>
      </c>
      <c r="G144" s="347">
        <f t="shared" si="41"/>
        <v>0</v>
      </c>
    </row>
    <row r="145" spans="1:7" s="342" customFormat="1" ht="24" customHeight="1" x14ac:dyDescent="0.2">
      <c r="A145" s="357" t="str">
        <f t="shared" si="42"/>
        <v/>
      </c>
      <c r="B145" s="357" t="str">
        <f t="shared" si="43"/>
        <v/>
      </c>
      <c r="C145" s="367"/>
      <c r="D145" s="316" t="str">
        <f t="shared" si="44"/>
        <v/>
      </c>
      <c r="E145" s="320"/>
      <c r="F145" s="347">
        <f t="shared" si="40"/>
        <v>0</v>
      </c>
      <c r="G145" s="347">
        <f t="shared" si="41"/>
        <v>0</v>
      </c>
    </row>
    <row r="146" spans="1:7" s="342" customFormat="1" ht="24" customHeight="1" x14ac:dyDescent="0.2">
      <c r="A146" s="357" t="str">
        <f t="shared" si="42"/>
        <v/>
      </c>
      <c r="B146" s="357" t="str">
        <f t="shared" si="43"/>
        <v/>
      </c>
      <c r="C146" s="367"/>
      <c r="D146" s="316" t="str">
        <f t="shared" si="44"/>
        <v/>
      </c>
      <c r="E146" s="320"/>
      <c r="F146" s="347">
        <f t="shared" si="40"/>
        <v>0</v>
      </c>
      <c r="G146" s="347">
        <f t="shared" si="41"/>
        <v>0</v>
      </c>
    </row>
    <row r="147" spans="1:7" ht="24" customHeight="1" x14ac:dyDescent="0.2">
      <c r="A147" s="359"/>
      <c r="E147" s="322"/>
      <c r="F147" s="341" t="s">
        <v>31</v>
      </c>
      <c r="G147" s="368">
        <f>SUBTOTAL(9,G138:G146)</f>
        <v>0</v>
      </c>
    </row>
    <row r="148" spans="1:7" ht="24" customHeight="1" x14ac:dyDescent="0.2">
      <c r="A148" s="358"/>
      <c r="E148" s="322"/>
      <c r="G148" s="340"/>
    </row>
    <row r="149" spans="1:7" ht="24" customHeight="1" x14ac:dyDescent="0.2">
      <c r="A149" s="360" t="str">
        <f>B107</f>
        <v>3</v>
      </c>
      <c r="B149" s="141" t="str">
        <f>C107</f>
        <v>Colegio Secundario de Tamberías / Esc Remedios Escalada de San Martín (JINZ 24)</v>
      </c>
      <c r="C149" s="343"/>
      <c r="D149" s="343" t="s">
        <v>32</v>
      </c>
      <c r="E149" s="344"/>
      <c r="F149" s="371" t="s">
        <v>33</v>
      </c>
      <c r="G149" s="372">
        <f>SUBTOTAL(9,G112:G148)</f>
        <v>0</v>
      </c>
    </row>
    <row r="151" spans="1:7" ht="24" customHeight="1" x14ac:dyDescent="0.2">
      <c r="A151" s="349" t="s">
        <v>35</v>
      </c>
      <c r="B151" s="350"/>
      <c r="C151" s="143"/>
      <c r="D151" s="143"/>
      <c r="E151" s="143"/>
      <c r="F151" s="143"/>
      <c r="G151" s="361"/>
    </row>
    <row r="152" spans="1:7" ht="24" customHeight="1" x14ac:dyDescent="0.2">
      <c r="A152" s="352" t="s">
        <v>533</v>
      </c>
      <c r="B152" s="353" t="str">
        <f>Comitente</f>
        <v>DIRECCIÓN PROVINCIAL RED DE GAS</v>
      </c>
      <c r="C152" s="362"/>
      <c r="D152" s="77"/>
      <c r="E152" s="77"/>
      <c r="F152" s="336"/>
      <c r="G152" s="337"/>
    </row>
    <row r="153" spans="1:7" ht="24" customHeight="1" x14ac:dyDescent="0.2">
      <c r="A153" s="352" t="s">
        <v>534</v>
      </c>
      <c r="B153" s="353">
        <f>Contratista</f>
        <v>0</v>
      </c>
      <c r="C153" s="363"/>
      <c r="D153" s="363"/>
      <c r="E153" s="363"/>
      <c r="F153" s="336"/>
      <c r="G153" s="337"/>
    </row>
    <row r="154" spans="1:7" ht="24" customHeight="1" x14ac:dyDescent="0.2">
      <c r="A154" s="352" t="s">
        <v>22</v>
      </c>
      <c r="B154" s="353" t="str">
        <f>Obra</f>
        <v>MANTENIMIENTO CALINGASTA- SECTOR 1.B</v>
      </c>
      <c r="C154" s="363"/>
      <c r="D154" s="363"/>
      <c r="E154" s="363"/>
      <c r="F154" s="336" t="s">
        <v>36</v>
      </c>
      <c r="G154" s="364">
        <f>Fecha_Base</f>
        <v>0</v>
      </c>
    </row>
    <row r="155" spans="1:7" ht="24" customHeight="1" x14ac:dyDescent="0.2">
      <c r="A155" s="354" t="s">
        <v>532</v>
      </c>
      <c r="B155" s="161" t="str">
        <f>Ubicación</f>
        <v>Departamento CALINGASTA</v>
      </c>
      <c r="C155" s="77"/>
      <c r="E155" s="322"/>
      <c r="G155" s="340"/>
    </row>
    <row r="156" spans="1:7" ht="24" customHeight="1" x14ac:dyDescent="0.2">
      <c r="A156" s="354" t="s">
        <v>37</v>
      </c>
      <c r="B156" s="338" t="str">
        <f>IFERROR(VALUE(LEFT(B157,FIND(".",B157)-1)),"")</f>
        <v/>
      </c>
      <c r="C156" s="74" t="str">
        <f>IFERROR(VLOOKUP(B156,Tabla_CyP,2,FALSE),"")</f>
        <v/>
      </c>
      <c r="E156" s="322"/>
      <c r="G156" s="340"/>
    </row>
    <row r="157" spans="1:7" ht="24" customHeight="1" x14ac:dyDescent="0.2">
      <c r="A157" s="354" t="s">
        <v>23</v>
      </c>
      <c r="B157" s="339" t="str">
        <f>IFERROR(VLOOKUP(COUNTIF($A$1:A157,"ANALISIS DE PRECIOS"),Tabla_NumeroItem,2,FALSE),"")</f>
        <v>4</v>
      </c>
      <c r="C157" s="74" t="str">
        <f>IFERROR(VLOOKUP(B157,Tabla_CyP,2,FALSE),"")</f>
        <v>Escuela 12 de octubre</v>
      </c>
      <c r="E157" s="322"/>
      <c r="F157" s="336" t="s">
        <v>24</v>
      </c>
      <c r="G157" s="340" t="str">
        <f>IFERROR(VLOOKUP(B157,Tabla_CyP,4,FALSE),"")</f>
        <v>GL</v>
      </c>
    </row>
    <row r="158" spans="1:7" ht="24" customHeight="1" x14ac:dyDescent="0.2">
      <c r="A158" s="354"/>
      <c r="B158" s="161"/>
      <c r="E158" s="322"/>
      <c r="G158" s="340"/>
    </row>
    <row r="159" spans="1:7" ht="24" customHeight="1" x14ac:dyDescent="0.2">
      <c r="A159" s="429" t="s">
        <v>451</v>
      </c>
      <c r="B159" s="430"/>
      <c r="C159" s="431" t="s">
        <v>0</v>
      </c>
      <c r="D159" s="431" t="s">
        <v>25</v>
      </c>
      <c r="E159" s="433" t="s">
        <v>26</v>
      </c>
      <c r="F159" s="435" t="s">
        <v>27</v>
      </c>
      <c r="G159" s="435" t="s">
        <v>28</v>
      </c>
    </row>
    <row r="160" spans="1:7" ht="24" customHeight="1" x14ac:dyDescent="0.2">
      <c r="A160" s="355" t="s">
        <v>452</v>
      </c>
      <c r="B160" s="355" t="s">
        <v>453</v>
      </c>
      <c r="C160" s="432"/>
      <c r="D160" s="432"/>
      <c r="E160" s="434"/>
      <c r="F160" s="436"/>
      <c r="G160" s="436"/>
    </row>
    <row r="161" spans="1:7" ht="24" customHeight="1" x14ac:dyDescent="0.2">
      <c r="A161" s="333"/>
      <c r="B161" s="356"/>
      <c r="C161" s="106" t="s">
        <v>535</v>
      </c>
      <c r="D161" s="343"/>
      <c r="E161" s="344"/>
      <c r="F161" s="345"/>
      <c r="G161" s="346"/>
    </row>
    <row r="162" spans="1:7" s="342" customFormat="1" ht="24" customHeight="1" x14ac:dyDescent="0.2">
      <c r="A162" s="357" t="str">
        <f>IFERROR(VLOOKUP(C162,Tabla_Insumos,4,FALSE),"")</f>
        <v/>
      </c>
      <c r="B162" s="357" t="str">
        <f>IFERROR(VLOOKUP(C162,Tabla_Insumos,5,FALSE),"")</f>
        <v/>
      </c>
      <c r="C162" s="366"/>
      <c r="D162" s="318" t="str">
        <f>IFERROR(VLOOKUP(C162,Tabla_Insumos,2,FALSE),"")</f>
        <v/>
      </c>
      <c r="E162" s="319"/>
      <c r="F162" s="347">
        <f t="shared" ref="F162:F175" si="45">IFERROR(VLOOKUP(C162,Tabla_Insumos,3,FALSE),0)</f>
        <v>0</v>
      </c>
      <c r="G162" s="347">
        <f>ROUND(E162*F162,2)</f>
        <v>0</v>
      </c>
    </row>
    <row r="163" spans="1:7" s="342" customFormat="1" ht="24" customHeight="1" x14ac:dyDescent="0.2">
      <c r="A163" s="357" t="str">
        <f t="shared" ref="A163:A175" si="46">IFERROR(VLOOKUP(C163,Tabla_Insumos,4,FALSE),"")</f>
        <v/>
      </c>
      <c r="B163" s="357" t="str">
        <f t="shared" ref="B163:B175" si="47">IFERROR(VLOOKUP(C163,Tabla_Insumos,5,FALSE),"")</f>
        <v/>
      </c>
      <c r="C163" s="367"/>
      <c r="D163" s="316" t="str">
        <f t="shared" ref="D163:D175" si="48">IFERROR(VLOOKUP(C163,Tabla_Insumos,2,FALSE),"")</f>
        <v/>
      </c>
      <c r="E163" s="320"/>
      <c r="F163" s="347">
        <f t="shared" si="45"/>
        <v>0</v>
      </c>
      <c r="G163" s="347">
        <f t="shared" ref="G163:G175" si="49">ROUND(E163*F163,2)</f>
        <v>0</v>
      </c>
    </row>
    <row r="164" spans="1:7" s="342" customFormat="1" ht="24" customHeight="1" x14ac:dyDescent="0.2">
      <c r="A164" s="357" t="str">
        <f t="shared" si="46"/>
        <v/>
      </c>
      <c r="B164" s="357" t="str">
        <f t="shared" si="47"/>
        <v/>
      </c>
      <c r="C164" s="367"/>
      <c r="D164" s="316" t="str">
        <f t="shared" si="48"/>
        <v/>
      </c>
      <c r="E164" s="320"/>
      <c r="F164" s="347">
        <f t="shared" si="45"/>
        <v>0</v>
      </c>
      <c r="G164" s="347">
        <f t="shared" si="49"/>
        <v>0</v>
      </c>
    </row>
    <row r="165" spans="1:7" s="342" customFormat="1" ht="24" customHeight="1" x14ac:dyDescent="0.2">
      <c r="A165" s="357" t="str">
        <f t="shared" si="46"/>
        <v/>
      </c>
      <c r="B165" s="357" t="str">
        <f t="shared" si="47"/>
        <v/>
      </c>
      <c r="C165" s="367"/>
      <c r="D165" s="316" t="str">
        <f t="shared" si="48"/>
        <v/>
      </c>
      <c r="E165" s="320"/>
      <c r="F165" s="347">
        <f t="shared" si="45"/>
        <v>0</v>
      </c>
      <c r="G165" s="347">
        <f t="shared" si="49"/>
        <v>0</v>
      </c>
    </row>
    <row r="166" spans="1:7" s="342" customFormat="1" ht="24" customHeight="1" x14ac:dyDescent="0.2">
      <c r="A166" s="357" t="str">
        <f t="shared" si="46"/>
        <v/>
      </c>
      <c r="B166" s="357" t="str">
        <f t="shared" si="47"/>
        <v/>
      </c>
      <c r="C166" s="367"/>
      <c r="D166" s="316" t="str">
        <f t="shared" si="48"/>
        <v/>
      </c>
      <c r="E166" s="320"/>
      <c r="F166" s="347">
        <f t="shared" si="45"/>
        <v>0</v>
      </c>
      <c r="G166" s="347">
        <f t="shared" si="49"/>
        <v>0</v>
      </c>
    </row>
    <row r="167" spans="1:7" s="342" customFormat="1" ht="24" customHeight="1" x14ac:dyDescent="0.2">
      <c r="A167" s="357" t="str">
        <f t="shared" si="46"/>
        <v/>
      </c>
      <c r="B167" s="357" t="str">
        <f t="shared" si="47"/>
        <v/>
      </c>
      <c r="C167" s="367"/>
      <c r="D167" s="316" t="str">
        <f t="shared" si="48"/>
        <v/>
      </c>
      <c r="E167" s="320"/>
      <c r="F167" s="347">
        <f t="shared" si="45"/>
        <v>0</v>
      </c>
      <c r="G167" s="347">
        <f t="shared" si="49"/>
        <v>0</v>
      </c>
    </row>
    <row r="168" spans="1:7" s="342" customFormat="1" ht="24" customHeight="1" x14ac:dyDescent="0.2">
      <c r="A168" s="357" t="str">
        <f t="shared" si="46"/>
        <v/>
      </c>
      <c r="B168" s="357" t="str">
        <f t="shared" si="47"/>
        <v/>
      </c>
      <c r="C168" s="367"/>
      <c r="D168" s="316" t="str">
        <f t="shared" si="48"/>
        <v/>
      </c>
      <c r="E168" s="320"/>
      <c r="F168" s="347">
        <f t="shared" si="45"/>
        <v>0</v>
      </c>
      <c r="G168" s="347">
        <f t="shared" si="49"/>
        <v>0</v>
      </c>
    </row>
    <row r="169" spans="1:7" s="342" customFormat="1" ht="24" customHeight="1" x14ac:dyDescent="0.2">
      <c r="A169" s="357" t="str">
        <f t="shared" si="46"/>
        <v/>
      </c>
      <c r="B169" s="357" t="str">
        <f t="shared" si="47"/>
        <v/>
      </c>
      <c r="C169" s="367"/>
      <c r="D169" s="316" t="str">
        <f t="shared" si="48"/>
        <v/>
      </c>
      <c r="E169" s="320"/>
      <c r="F169" s="347">
        <f t="shared" si="45"/>
        <v>0</v>
      </c>
      <c r="G169" s="347">
        <f t="shared" si="49"/>
        <v>0</v>
      </c>
    </row>
    <row r="170" spans="1:7" s="342" customFormat="1" ht="24" customHeight="1" x14ac:dyDescent="0.2">
      <c r="A170" s="357" t="str">
        <f t="shared" si="46"/>
        <v/>
      </c>
      <c r="B170" s="357" t="str">
        <f t="shared" si="47"/>
        <v/>
      </c>
      <c r="C170" s="367"/>
      <c r="D170" s="316" t="str">
        <f t="shared" si="48"/>
        <v/>
      </c>
      <c r="E170" s="320"/>
      <c r="F170" s="347">
        <f t="shared" si="45"/>
        <v>0</v>
      </c>
      <c r="G170" s="347">
        <f t="shared" si="49"/>
        <v>0</v>
      </c>
    </row>
    <row r="171" spans="1:7" s="342" customFormat="1" ht="24" customHeight="1" x14ac:dyDescent="0.2">
      <c r="A171" s="357" t="str">
        <f t="shared" si="46"/>
        <v/>
      </c>
      <c r="B171" s="357" t="str">
        <f t="shared" si="47"/>
        <v/>
      </c>
      <c r="C171" s="367"/>
      <c r="D171" s="316" t="str">
        <f t="shared" si="48"/>
        <v/>
      </c>
      <c r="E171" s="320"/>
      <c r="F171" s="347">
        <f t="shared" si="45"/>
        <v>0</v>
      </c>
      <c r="G171" s="347">
        <f t="shared" si="49"/>
        <v>0</v>
      </c>
    </row>
    <row r="172" spans="1:7" s="342" customFormat="1" ht="24" customHeight="1" x14ac:dyDescent="0.2">
      <c r="A172" s="357" t="str">
        <f t="shared" si="46"/>
        <v/>
      </c>
      <c r="B172" s="357" t="str">
        <f t="shared" si="47"/>
        <v/>
      </c>
      <c r="C172" s="367"/>
      <c r="D172" s="316" t="str">
        <f t="shared" si="48"/>
        <v/>
      </c>
      <c r="E172" s="320"/>
      <c r="F172" s="347">
        <f t="shared" si="45"/>
        <v>0</v>
      </c>
      <c r="G172" s="347">
        <f t="shared" si="49"/>
        <v>0</v>
      </c>
    </row>
    <row r="173" spans="1:7" s="342" customFormat="1" ht="24" customHeight="1" x14ac:dyDescent="0.2">
      <c r="A173" s="357" t="str">
        <f t="shared" si="46"/>
        <v/>
      </c>
      <c r="B173" s="357" t="str">
        <f t="shared" si="47"/>
        <v/>
      </c>
      <c r="C173" s="367"/>
      <c r="D173" s="316" t="str">
        <f t="shared" si="48"/>
        <v/>
      </c>
      <c r="E173" s="320"/>
      <c r="F173" s="347">
        <f t="shared" si="45"/>
        <v>0</v>
      </c>
      <c r="G173" s="347">
        <f t="shared" si="49"/>
        <v>0</v>
      </c>
    </row>
    <row r="174" spans="1:7" s="342" customFormat="1" ht="24" customHeight="1" x14ac:dyDescent="0.2">
      <c r="A174" s="357" t="str">
        <f t="shared" si="46"/>
        <v/>
      </c>
      <c r="B174" s="357" t="str">
        <f t="shared" si="47"/>
        <v/>
      </c>
      <c r="C174" s="367"/>
      <c r="D174" s="316" t="str">
        <f t="shared" si="48"/>
        <v/>
      </c>
      <c r="E174" s="320"/>
      <c r="F174" s="347">
        <f t="shared" si="45"/>
        <v>0</v>
      </c>
      <c r="G174" s="347">
        <f t="shared" si="49"/>
        <v>0</v>
      </c>
    </row>
    <row r="175" spans="1:7" s="342" customFormat="1" ht="24" customHeight="1" x14ac:dyDescent="0.2">
      <c r="A175" s="357" t="str">
        <f t="shared" si="46"/>
        <v/>
      </c>
      <c r="B175" s="357" t="str">
        <f t="shared" si="47"/>
        <v/>
      </c>
      <c r="C175" s="367"/>
      <c r="D175" s="316" t="str">
        <f t="shared" si="48"/>
        <v/>
      </c>
      <c r="E175" s="320"/>
      <c r="F175" s="348">
        <f t="shared" si="45"/>
        <v>0</v>
      </c>
      <c r="G175" s="347">
        <f t="shared" si="49"/>
        <v>0</v>
      </c>
    </row>
    <row r="176" spans="1:7" ht="24" customHeight="1" x14ac:dyDescent="0.2">
      <c r="A176" s="358"/>
      <c r="E176" s="322"/>
      <c r="F176" s="341" t="s">
        <v>29</v>
      </c>
      <c r="G176" s="368">
        <f>SUBTOTAL(9,G162:G175)</f>
        <v>0</v>
      </c>
    </row>
    <row r="177" spans="1:7" ht="24" customHeight="1" x14ac:dyDescent="0.2">
      <c r="A177" s="358"/>
      <c r="C177" s="77" t="s">
        <v>536</v>
      </c>
      <c r="E177" s="322"/>
      <c r="G177" s="340"/>
    </row>
    <row r="178" spans="1:7" s="342" customFormat="1" ht="24" customHeight="1" x14ac:dyDescent="0.2">
      <c r="A178" s="357" t="str">
        <f t="shared" ref="A178:A183" si="50">IFERROR(VLOOKUP(C178,Tabla_Insumos,4,FALSE),"")</f>
        <v/>
      </c>
      <c r="B178" s="357" t="str">
        <f t="shared" ref="B178:B183" si="51">IFERROR(VLOOKUP(A178,Tabla_Indices,5,FALSE),"")</f>
        <v/>
      </c>
      <c r="C178" s="366"/>
      <c r="D178" s="318" t="str">
        <f t="shared" ref="D178:D183" si="52">IFERROR(VLOOKUP(C178,Tabla_Insumos,2,FALSE),"")</f>
        <v/>
      </c>
      <c r="E178" s="317"/>
      <c r="F178" s="347">
        <f t="shared" ref="F178:F185" si="53">IFERROR(VLOOKUP(C178,Tabla_Insumos,3,FALSE),0)</f>
        <v>0</v>
      </c>
      <c r="G178" s="347">
        <f>ROUND(E178*F178,2)</f>
        <v>0</v>
      </c>
    </row>
    <row r="179" spans="1:7" s="342" customFormat="1" ht="24" customHeight="1" x14ac:dyDescent="0.2">
      <c r="A179" s="357" t="str">
        <f t="shared" si="50"/>
        <v/>
      </c>
      <c r="B179" s="357" t="str">
        <f t="shared" si="51"/>
        <v/>
      </c>
      <c r="C179" s="366"/>
      <c r="D179" s="318" t="str">
        <f t="shared" si="52"/>
        <v/>
      </c>
      <c r="E179" s="317"/>
      <c r="F179" s="347">
        <f t="shared" si="53"/>
        <v>0</v>
      </c>
      <c r="G179" s="347">
        <f>ROUND(E179*F179,2)</f>
        <v>0</v>
      </c>
    </row>
    <row r="180" spans="1:7" s="342" customFormat="1" ht="24" customHeight="1" x14ac:dyDescent="0.2">
      <c r="A180" s="357" t="str">
        <f t="shared" si="50"/>
        <v/>
      </c>
      <c r="B180" s="357" t="str">
        <f t="shared" si="51"/>
        <v/>
      </c>
      <c r="C180" s="366"/>
      <c r="D180" s="318" t="str">
        <f t="shared" si="52"/>
        <v/>
      </c>
      <c r="E180" s="317"/>
      <c r="F180" s="347">
        <f t="shared" si="53"/>
        <v>0</v>
      </c>
      <c r="G180" s="347">
        <f t="shared" ref="G180:G185" si="54">ROUND(E180*F180,2)</f>
        <v>0</v>
      </c>
    </row>
    <row r="181" spans="1:7" s="342" customFormat="1" ht="24" customHeight="1" x14ac:dyDescent="0.2">
      <c r="A181" s="357" t="str">
        <f t="shared" si="50"/>
        <v/>
      </c>
      <c r="B181" s="357" t="str">
        <f t="shared" si="51"/>
        <v/>
      </c>
      <c r="C181" s="366"/>
      <c r="D181" s="318" t="str">
        <f t="shared" si="52"/>
        <v/>
      </c>
      <c r="E181" s="317"/>
      <c r="F181" s="347">
        <f t="shared" si="53"/>
        <v>0</v>
      </c>
      <c r="G181" s="347">
        <f t="shared" si="54"/>
        <v>0</v>
      </c>
    </row>
    <row r="182" spans="1:7" s="342" customFormat="1" ht="24" customHeight="1" x14ac:dyDescent="0.2">
      <c r="A182" s="357" t="str">
        <f t="shared" si="50"/>
        <v/>
      </c>
      <c r="B182" s="357" t="str">
        <f t="shared" si="51"/>
        <v/>
      </c>
      <c r="C182" s="366"/>
      <c r="D182" s="318" t="str">
        <f t="shared" si="52"/>
        <v/>
      </c>
      <c r="E182" s="317"/>
      <c r="F182" s="347">
        <f t="shared" si="53"/>
        <v>0</v>
      </c>
      <c r="G182" s="347">
        <f t="shared" si="54"/>
        <v>0</v>
      </c>
    </row>
    <row r="183" spans="1:7" s="342" customFormat="1" ht="24" customHeight="1" x14ac:dyDescent="0.2">
      <c r="A183" s="357" t="str">
        <f t="shared" si="50"/>
        <v/>
      </c>
      <c r="B183" s="357" t="str">
        <f t="shared" si="51"/>
        <v/>
      </c>
      <c r="C183" s="366"/>
      <c r="D183" s="318" t="str">
        <f t="shared" si="52"/>
        <v/>
      </c>
      <c r="E183" s="317"/>
      <c r="F183" s="347">
        <f t="shared" si="53"/>
        <v>0</v>
      </c>
      <c r="G183" s="347">
        <f t="shared" si="54"/>
        <v>0</v>
      </c>
    </row>
    <row r="184" spans="1:7" s="342" customFormat="1" ht="24" customHeight="1" x14ac:dyDescent="0.2">
      <c r="A184" s="357" t="str">
        <f>IFERROR(VLOOKUP(C184,Tabla_Insumos,4,FALSE),"")</f>
        <v/>
      </c>
      <c r="B184" s="357" t="str">
        <f>IFERROR(VLOOKUP(A184,Tabla_Indices,5,FALSE),"")</f>
        <v/>
      </c>
      <c r="C184" s="367"/>
      <c r="D184" s="316" t="str">
        <f>IFERROR(VLOOKUP(C184,Tabla_Insumos,2,FALSE),"")</f>
        <v/>
      </c>
      <c r="E184" s="320"/>
      <c r="F184" s="347">
        <f t="shared" si="53"/>
        <v>0</v>
      </c>
      <c r="G184" s="347">
        <f t="shared" si="54"/>
        <v>0</v>
      </c>
    </row>
    <row r="185" spans="1:7" s="342" customFormat="1" ht="24" customHeight="1" x14ac:dyDescent="0.2">
      <c r="A185" s="357" t="str">
        <f>IFERROR(VLOOKUP(C185,Tabla_Insumos,4,FALSE),"")</f>
        <v/>
      </c>
      <c r="B185" s="357" t="str">
        <f>IFERROR(VLOOKUP(A185,Tabla_Indices,5,FALSE),"")</f>
        <v/>
      </c>
      <c r="C185" s="367"/>
      <c r="D185" s="316" t="str">
        <f>IFERROR(VLOOKUP(C185,Tabla_Insumos,2,FALSE),"")</f>
        <v/>
      </c>
      <c r="E185" s="320"/>
      <c r="F185" s="347">
        <f t="shared" si="53"/>
        <v>0</v>
      </c>
      <c r="G185" s="347">
        <f t="shared" si="54"/>
        <v>0</v>
      </c>
    </row>
    <row r="186" spans="1:7" ht="24" customHeight="1" x14ac:dyDescent="0.2">
      <c r="A186" s="358"/>
      <c r="E186" s="322"/>
      <c r="F186" s="341" t="s">
        <v>30</v>
      </c>
      <c r="G186" s="368">
        <f>SUBTOTAL(9,G178:G185)</f>
        <v>0</v>
      </c>
    </row>
    <row r="187" spans="1:7" ht="24" customHeight="1" x14ac:dyDescent="0.2">
      <c r="A187" s="358"/>
      <c r="C187" s="77" t="s">
        <v>537</v>
      </c>
      <c r="E187" s="322"/>
      <c r="G187" s="340"/>
    </row>
    <row r="188" spans="1:7" s="342" customFormat="1" ht="24" customHeight="1" x14ac:dyDescent="0.2">
      <c r="A188" s="357" t="str">
        <f>IFERROR(VLOOKUP(C188,Tabla_Insumos,4,FALSE),"")</f>
        <v/>
      </c>
      <c r="B188" s="357" t="str">
        <f>IFERROR(VLOOKUP(C188,Tabla_Insumos,5,FALSE),"")</f>
        <v/>
      </c>
      <c r="C188" s="67"/>
      <c r="D188" s="318" t="str">
        <f>IFERROR(VLOOKUP(C188,Tabla_Insumos,2,FALSE),"")</f>
        <v/>
      </c>
      <c r="E188" s="317"/>
      <c r="F188" s="347">
        <f t="shared" ref="F188:F196" si="55">IFERROR(VLOOKUP(C188,Tabla_Insumos,3,FALSE),0)</f>
        <v>0</v>
      </c>
      <c r="G188" s="347">
        <f t="shared" ref="G188:G196" si="56">ROUND(E188*F188,2)</f>
        <v>0</v>
      </c>
    </row>
    <row r="189" spans="1:7" s="342" customFormat="1" ht="24" customHeight="1" x14ac:dyDescent="0.2">
      <c r="A189" s="357" t="str">
        <f>IFERROR(VLOOKUP(C189,Tabla_Insumos,4,FALSE),"")</f>
        <v/>
      </c>
      <c r="B189" s="357" t="str">
        <f>IFERROR(VLOOKUP(C189,Tabla_Insumos,5,FALSE),"")</f>
        <v/>
      </c>
      <c r="C189" s="366"/>
      <c r="D189" s="318" t="str">
        <f>IFERROR(VLOOKUP(C189,Tabla_Insumos,2,FALSE),"")</f>
        <v/>
      </c>
      <c r="E189" s="317"/>
      <c r="F189" s="347">
        <f t="shared" si="55"/>
        <v>0</v>
      </c>
      <c r="G189" s="347">
        <f t="shared" si="56"/>
        <v>0</v>
      </c>
    </row>
    <row r="190" spans="1:7" s="342" customFormat="1" ht="24" customHeight="1" x14ac:dyDescent="0.2">
      <c r="A190" s="357" t="str">
        <f t="shared" ref="A190:A196" si="57">IFERROR(VLOOKUP(C190,Tabla_Insumos,4,FALSE),"")</f>
        <v/>
      </c>
      <c r="B190" s="357" t="str">
        <f t="shared" ref="B190:B196" si="58">IFERROR(VLOOKUP(C190,Tabla_Insumos,5,FALSE),"")</f>
        <v/>
      </c>
      <c r="C190" s="367"/>
      <c r="D190" s="316" t="str">
        <f t="shared" ref="D190:D196" si="59">IFERROR(VLOOKUP(C190,Tabla_Insumos,2,FALSE),"")</f>
        <v/>
      </c>
      <c r="E190" s="320"/>
      <c r="F190" s="347">
        <f t="shared" si="55"/>
        <v>0</v>
      </c>
      <c r="G190" s="347">
        <f t="shared" si="56"/>
        <v>0</v>
      </c>
    </row>
    <row r="191" spans="1:7" s="342" customFormat="1" ht="24" customHeight="1" x14ac:dyDescent="0.2">
      <c r="A191" s="357" t="str">
        <f t="shared" si="57"/>
        <v/>
      </c>
      <c r="B191" s="357" t="str">
        <f t="shared" si="58"/>
        <v/>
      </c>
      <c r="C191" s="367"/>
      <c r="D191" s="316" t="str">
        <f t="shared" si="59"/>
        <v/>
      </c>
      <c r="E191" s="320"/>
      <c r="F191" s="347">
        <f t="shared" si="55"/>
        <v>0</v>
      </c>
      <c r="G191" s="347">
        <f t="shared" si="56"/>
        <v>0</v>
      </c>
    </row>
    <row r="192" spans="1:7" s="342" customFormat="1" ht="24" customHeight="1" x14ac:dyDescent="0.2">
      <c r="A192" s="357" t="str">
        <f t="shared" si="57"/>
        <v/>
      </c>
      <c r="B192" s="357" t="str">
        <f t="shared" si="58"/>
        <v/>
      </c>
      <c r="C192" s="367"/>
      <c r="D192" s="316" t="str">
        <f t="shared" si="59"/>
        <v/>
      </c>
      <c r="E192" s="320"/>
      <c r="F192" s="347">
        <f t="shared" si="55"/>
        <v>0</v>
      </c>
      <c r="G192" s="347">
        <f t="shared" si="56"/>
        <v>0</v>
      </c>
    </row>
    <row r="193" spans="1:7" s="342" customFormat="1" ht="24" customHeight="1" x14ac:dyDescent="0.2">
      <c r="A193" s="357" t="str">
        <f t="shared" si="57"/>
        <v/>
      </c>
      <c r="B193" s="357" t="str">
        <f t="shared" si="58"/>
        <v/>
      </c>
      <c r="C193" s="367"/>
      <c r="D193" s="316" t="str">
        <f t="shared" si="59"/>
        <v/>
      </c>
      <c r="E193" s="320"/>
      <c r="F193" s="347">
        <f t="shared" si="55"/>
        <v>0</v>
      </c>
      <c r="G193" s="347">
        <f t="shared" si="56"/>
        <v>0</v>
      </c>
    </row>
    <row r="194" spans="1:7" s="342" customFormat="1" ht="24" customHeight="1" x14ac:dyDescent="0.2">
      <c r="A194" s="357" t="str">
        <f t="shared" si="57"/>
        <v/>
      </c>
      <c r="B194" s="357" t="str">
        <f t="shared" si="58"/>
        <v/>
      </c>
      <c r="C194" s="367"/>
      <c r="D194" s="316" t="str">
        <f t="shared" si="59"/>
        <v/>
      </c>
      <c r="E194" s="320"/>
      <c r="F194" s="347">
        <f t="shared" si="55"/>
        <v>0</v>
      </c>
      <c r="G194" s="347">
        <f t="shared" si="56"/>
        <v>0</v>
      </c>
    </row>
    <row r="195" spans="1:7" s="342" customFormat="1" ht="24" customHeight="1" x14ac:dyDescent="0.2">
      <c r="A195" s="357" t="str">
        <f t="shared" si="57"/>
        <v/>
      </c>
      <c r="B195" s="357" t="str">
        <f t="shared" si="58"/>
        <v/>
      </c>
      <c r="C195" s="367"/>
      <c r="D195" s="316" t="str">
        <f t="shared" si="59"/>
        <v/>
      </c>
      <c r="E195" s="320"/>
      <c r="F195" s="347">
        <f t="shared" si="55"/>
        <v>0</v>
      </c>
      <c r="G195" s="347">
        <f t="shared" si="56"/>
        <v>0</v>
      </c>
    </row>
    <row r="196" spans="1:7" s="342" customFormat="1" ht="24" customHeight="1" x14ac:dyDescent="0.2">
      <c r="A196" s="357" t="str">
        <f t="shared" si="57"/>
        <v/>
      </c>
      <c r="B196" s="357" t="str">
        <f t="shared" si="58"/>
        <v/>
      </c>
      <c r="C196" s="367"/>
      <c r="D196" s="316" t="str">
        <f t="shared" si="59"/>
        <v/>
      </c>
      <c r="E196" s="320"/>
      <c r="F196" s="347">
        <f t="shared" si="55"/>
        <v>0</v>
      </c>
      <c r="G196" s="347">
        <f t="shared" si="56"/>
        <v>0</v>
      </c>
    </row>
    <row r="197" spans="1:7" ht="24" customHeight="1" x14ac:dyDescent="0.2">
      <c r="A197" s="359"/>
      <c r="E197" s="322"/>
      <c r="F197" s="341" t="s">
        <v>31</v>
      </c>
      <c r="G197" s="368">
        <f>SUBTOTAL(9,G188:G196)</f>
        <v>0</v>
      </c>
    </row>
    <row r="198" spans="1:7" ht="24" customHeight="1" x14ac:dyDescent="0.2">
      <c r="A198" s="358"/>
      <c r="E198" s="322"/>
      <c r="G198" s="340"/>
    </row>
    <row r="199" spans="1:7" ht="24" customHeight="1" x14ac:dyDescent="0.2">
      <c r="A199" s="360" t="str">
        <f>B157</f>
        <v>4</v>
      </c>
      <c r="B199" s="141" t="str">
        <f>C157</f>
        <v>Escuela 12 de octubre</v>
      </c>
      <c r="C199" s="343"/>
      <c r="D199" s="343" t="s">
        <v>32</v>
      </c>
      <c r="E199" s="344"/>
      <c r="F199" s="371" t="s">
        <v>33</v>
      </c>
      <c r="G199" s="372">
        <f>SUBTOTAL(9,G162:G198)</f>
        <v>0</v>
      </c>
    </row>
    <row r="201" spans="1:7" ht="24" customHeight="1" x14ac:dyDescent="0.2">
      <c r="A201" s="349" t="s">
        <v>35</v>
      </c>
      <c r="B201" s="350"/>
      <c r="C201" s="143"/>
      <c r="D201" s="143"/>
      <c r="E201" s="143"/>
      <c r="F201" s="143"/>
      <c r="G201" s="361"/>
    </row>
    <row r="202" spans="1:7" ht="24" customHeight="1" x14ac:dyDescent="0.2">
      <c r="A202" s="352" t="s">
        <v>533</v>
      </c>
      <c r="B202" s="353" t="str">
        <f>Comitente</f>
        <v>DIRECCIÓN PROVINCIAL RED DE GAS</v>
      </c>
      <c r="C202" s="362"/>
      <c r="D202" s="77"/>
      <c r="E202" s="77"/>
      <c r="F202" s="336"/>
      <c r="G202" s="337"/>
    </row>
    <row r="203" spans="1:7" ht="24" customHeight="1" x14ac:dyDescent="0.2">
      <c r="A203" s="352" t="s">
        <v>534</v>
      </c>
      <c r="B203" s="353">
        <f>Contratista</f>
        <v>0</v>
      </c>
      <c r="C203" s="363"/>
      <c r="D203" s="363"/>
      <c r="E203" s="363"/>
      <c r="F203" s="336"/>
      <c r="G203" s="337"/>
    </row>
    <row r="204" spans="1:7" ht="24" customHeight="1" x14ac:dyDescent="0.2">
      <c r="A204" s="352" t="s">
        <v>22</v>
      </c>
      <c r="B204" s="353" t="str">
        <f>Obra</f>
        <v>MANTENIMIENTO CALINGASTA- SECTOR 1.B</v>
      </c>
      <c r="C204" s="363"/>
      <c r="D204" s="363"/>
      <c r="E204" s="363"/>
      <c r="F204" s="336" t="s">
        <v>36</v>
      </c>
      <c r="G204" s="364">
        <f>Fecha_Base</f>
        <v>0</v>
      </c>
    </row>
    <row r="205" spans="1:7" ht="24" customHeight="1" x14ac:dyDescent="0.2">
      <c r="A205" s="354" t="s">
        <v>532</v>
      </c>
      <c r="B205" s="161" t="str">
        <f>Ubicación</f>
        <v>Departamento CALINGASTA</v>
      </c>
      <c r="C205" s="77"/>
      <c r="E205" s="322"/>
      <c r="G205" s="340"/>
    </row>
    <row r="206" spans="1:7" ht="24" customHeight="1" x14ac:dyDescent="0.2">
      <c r="A206" s="354" t="s">
        <v>37</v>
      </c>
      <c r="B206" s="338" t="str">
        <f>IFERROR(VALUE(LEFT(B207,FIND(".",B207)-1)),"")</f>
        <v/>
      </c>
      <c r="C206" s="74" t="str">
        <f>IFERROR(VLOOKUP(B206,Tabla_CyP,2,FALSE),"")</f>
        <v/>
      </c>
      <c r="E206" s="322"/>
      <c r="G206" s="340"/>
    </row>
    <row r="207" spans="1:7" ht="24" customHeight="1" x14ac:dyDescent="0.2">
      <c r="A207" s="354" t="s">
        <v>23</v>
      </c>
      <c r="B207" s="339" t="str">
        <f>IFERROR(VLOOKUP(COUNTIF($A$1:A207,"ANALISIS DE PRECIOS"),Tabla_NumeroItem,2,FALSE),"")</f>
        <v>5</v>
      </c>
      <c r="C207" s="74" t="str">
        <f>IFERROR(VLOOKUP(B207,Tabla_CyP,2,FALSE),"")</f>
        <v>Escuela Albergue Teniente Coronel Álvarez Condarco</v>
      </c>
      <c r="E207" s="322"/>
      <c r="F207" s="336" t="s">
        <v>24</v>
      </c>
      <c r="G207" s="340" t="str">
        <f>IFERROR(VLOOKUP(B207,Tabla_CyP,4,FALSE),"")</f>
        <v>GL</v>
      </c>
    </row>
    <row r="208" spans="1:7" ht="24" customHeight="1" x14ac:dyDescent="0.2">
      <c r="A208" s="354"/>
      <c r="B208" s="161"/>
      <c r="E208" s="322"/>
      <c r="G208" s="340"/>
    </row>
    <row r="209" spans="1:7" ht="24" customHeight="1" x14ac:dyDescent="0.2">
      <c r="A209" s="429" t="s">
        <v>451</v>
      </c>
      <c r="B209" s="430"/>
      <c r="C209" s="431" t="s">
        <v>0</v>
      </c>
      <c r="D209" s="431" t="s">
        <v>25</v>
      </c>
      <c r="E209" s="433" t="s">
        <v>26</v>
      </c>
      <c r="F209" s="435" t="s">
        <v>27</v>
      </c>
      <c r="G209" s="435" t="s">
        <v>28</v>
      </c>
    </row>
    <row r="210" spans="1:7" ht="24" customHeight="1" x14ac:dyDescent="0.2">
      <c r="A210" s="355" t="s">
        <v>452</v>
      </c>
      <c r="B210" s="355" t="s">
        <v>453</v>
      </c>
      <c r="C210" s="432"/>
      <c r="D210" s="432"/>
      <c r="E210" s="434"/>
      <c r="F210" s="436"/>
      <c r="G210" s="436"/>
    </row>
    <row r="211" spans="1:7" ht="24" customHeight="1" x14ac:dyDescent="0.2">
      <c r="A211" s="333"/>
      <c r="B211" s="356"/>
      <c r="C211" s="106" t="s">
        <v>535</v>
      </c>
      <c r="D211" s="343"/>
      <c r="E211" s="344"/>
      <c r="F211" s="345"/>
      <c r="G211" s="346"/>
    </row>
    <row r="212" spans="1:7" s="342" customFormat="1" ht="24" customHeight="1" x14ac:dyDescent="0.2">
      <c r="A212" s="357" t="str">
        <f>IFERROR(VLOOKUP(C212,Tabla_Insumos,4,FALSE),"")</f>
        <v/>
      </c>
      <c r="B212" s="357" t="str">
        <f>IFERROR(VLOOKUP(C212,Tabla_Insumos,5,FALSE),"")</f>
        <v/>
      </c>
      <c r="C212" s="366"/>
      <c r="D212" s="318" t="str">
        <f>IFERROR(VLOOKUP(C212,Tabla_Insumos,2,FALSE),"")</f>
        <v/>
      </c>
      <c r="E212" s="317"/>
      <c r="F212" s="347">
        <f t="shared" ref="F212:F225" si="60">IFERROR(VLOOKUP(C212,Tabla_Insumos,3,FALSE),0)</f>
        <v>0</v>
      </c>
      <c r="G212" s="347">
        <f>ROUND(E212*F212,2)</f>
        <v>0</v>
      </c>
    </row>
    <row r="213" spans="1:7" s="342" customFormat="1" ht="24" customHeight="1" x14ac:dyDescent="0.2">
      <c r="A213" s="357" t="str">
        <f t="shared" ref="A213:A225" si="61">IFERROR(VLOOKUP(C213,Tabla_Insumos,4,FALSE),"")</f>
        <v/>
      </c>
      <c r="B213" s="357" t="str">
        <f t="shared" ref="B213:B225" si="62">IFERROR(VLOOKUP(C213,Tabla_Insumos,5,FALSE),"")</f>
        <v/>
      </c>
      <c r="C213" s="367"/>
      <c r="D213" s="316" t="str">
        <f t="shared" ref="D213:D225" si="63">IFERROR(VLOOKUP(C213,Tabla_Insumos,2,FALSE),"")</f>
        <v/>
      </c>
      <c r="E213" s="320"/>
      <c r="F213" s="347">
        <f t="shared" si="60"/>
        <v>0</v>
      </c>
      <c r="G213" s="347">
        <f t="shared" ref="G213:G225" si="64">ROUND(E213*F213,2)</f>
        <v>0</v>
      </c>
    </row>
    <row r="214" spans="1:7" s="342" customFormat="1" ht="24" customHeight="1" x14ac:dyDescent="0.2">
      <c r="A214" s="357" t="str">
        <f t="shared" si="61"/>
        <v/>
      </c>
      <c r="B214" s="357" t="str">
        <f t="shared" si="62"/>
        <v/>
      </c>
      <c r="C214" s="367"/>
      <c r="D214" s="316" t="str">
        <f t="shared" si="63"/>
        <v/>
      </c>
      <c r="E214" s="320"/>
      <c r="F214" s="347">
        <f t="shared" si="60"/>
        <v>0</v>
      </c>
      <c r="G214" s="347">
        <f t="shared" si="64"/>
        <v>0</v>
      </c>
    </row>
    <row r="215" spans="1:7" s="342" customFormat="1" ht="24" customHeight="1" x14ac:dyDescent="0.2">
      <c r="A215" s="357" t="str">
        <f t="shared" si="61"/>
        <v/>
      </c>
      <c r="B215" s="357" t="str">
        <f t="shared" si="62"/>
        <v/>
      </c>
      <c r="C215" s="367"/>
      <c r="D215" s="316" t="str">
        <f t="shared" si="63"/>
        <v/>
      </c>
      <c r="E215" s="320"/>
      <c r="F215" s="347">
        <f t="shared" si="60"/>
        <v>0</v>
      </c>
      <c r="G215" s="347">
        <f t="shared" si="64"/>
        <v>0</v>
      </c>
    </row>
    <row r="216" spans="1:7" s="342" customFormat="1" ht="24" customHeight="1" x14ac:dyDescent="0.2">
      <c r="A216" s="357" t="str">
        <f t="shared" si="61"/>
        <v/>
      </c>
      <c r="B216" s="357" t="str">
        <f t="shared" si="62"/>
        <v/>
      </c>
      <c r="C216" s="367"/>
      <c r="D216" s="316" t="str">
        <f t="shared" si="63"/>
        <v/>
      </c>
      <c r="E216" s="320"/>
      <c r="F216" s="347">
        <f t="shared" si="60"/>
        <v>0</v>
      </c>
      <c r="G216" s="347">
        <f t="shared" si="64"/>
        <v>0</v>
      </c>
    </row>
    <row r="217" spans="1:7" s="342" customFormat="1" ht="24" customHeight="1" x14ac:dyDescent="0.2">
      <c r="A217" s="357" t="str">
        <f t="shared" si="61"/>
        <v/>
      </c>
      <c r="B217" s="357" t="str">
        <f t="shared" si="62"/>
        <v/>
      </c>
      <c r="C217" s="367"/>
      <c r="D217" s="316" t="str">
        <f t="shared" si="63"/>
        <v/>
      </c>
      <c r="E217" s="320"/>
      <c r="F217" s="347">
        <f t="shared" si="60"/>
        <v>0</v>
      </c>
      <c r="G217" s="347">
        <f t="shared" si="64"/>
        <v>0</v>
      </c>
    </row>
    <row r="218" spans="1:7" s="342" customFormat="1" ht="24" customHeight="1" x14ac:dyDescent="0.2">
      <c r="A218" s="357" t="str">
        <f t="shared" si="61"/>
        <v/>
      </c>
      <c r="B218" s="357" t="str">
        <f t="shared" si="62"/>
        <v/>
      </c>
      <c r="C218" s="367"/>
      <c r="D218" s="316" t="str">
        <f t="shared" si="63"/>
        <v/>
      </c>
      <c r="E218" s="320"/>
      <c r="F218" s="347">
        <f t="shared" si="60"/>
        <v>0</v>
      </c>
      <c r="G218" s="347">
        <f t="shared" si="64"/>
        <v>0</v>
      </c>
    </row>
    <row r="219" spans="1:7" s="342" customFormat="1" ht="24" customHeight="1" x14ac:dyDescent="0.2">
      <c r="A219" s="357" t="str">
        <f t="shared" si="61"/>
        <v/>
      </c>
      <c r="B219" s="357" t="str">
        <f t="shared" si="62"/>
        <v/>
      </c>
      <c r="C219" s="367"/>
      <c r="D219" s="316" t="str">
        <f t="shared" si="63"/>
        <v/>
      </c>
      <c r="E219" s="320"/>
      <c r="F219" s="347">
        <f t="shared" si="60"/>
        <v>0</v>
      </c>
      <c r="G219" s="347">
        <f t="shared" si="64"/>
        <v>0</v>
      </c>
    </row>
    <row r="220" spans="1:7" s="342" customFormat="1" ht="24" customHeight="1" x14ac:dyDescent="0.2">
      <c r="A220" s="357" t="str">
        <f t="shared" si="61"/>
        <v/>
      </c>
      <c r="B220" s="357" t="str">
        <f t="shared" si="62"/>
        <v/>
      </c>
      <c r="C220" s="367"/>
      <c r="D220" s="316" t="str">
        <f t="shared" si="63"/>
        <v/>
      </c>
      <c r="E220" s="320"/>
      <c r="F220" s="347">
        <f t="shared" si="60"/>
        <v>0</v>
      </c>
      <c r="G220" s="347">
        <f t="shared" si="64"/>
        <v>0</v>
      </c>
    </row>
    <row r="221" spans="1:7" s="342" customFormat="1" ht="24" customHeight="1" x14ac:dyDescent="0.2">
      <c r="A221" s="357" t="str">
        <f t="shared" si="61"/>
        <v/>
      </c>
      <c r="B221" s="357" t="str">
        <f t="shared" si="62"/>
        <v/>
      </c>
      <c r="C221" s="367"/>
      <c r="D221" s="316" t="str">
        <f t="shared" si="63"/>
        <v/>
      </c>
      <c r="E221" s="320"/>
      <c r="F221" s="347">
        <f t="shared" si="60"/>
        <v>0</v>
      </c>
      <c r="G221" s="347">
        <f t="shared" si="64"/>
        <v>0</v>
      </c>
    </row>
    <row r="222" spans="1:7" s="342" customFormat="1" ht="24" customHeight="1" x14ac:dyDescent="0.2">
      <c r="A222" s="357" t="str">
        <f t="shared" si="61"/>
        <v/>
      </c>
      <c r="B222" s="357" t="str">
        <f t="shared" si="62"/>
        <v/>
      </c>
      <c r="C222" s="367"/>
      <c r="D222" s="316" t="str">
        <f t="shared" si="63"/>
        <v/>
      </c>
      <c r="E222" s="320"/>
      <c r="F222" s="347">
        <f t="shared" si="60"/>
        <v>0</v>
      </c>
      <c r="G222" s="347">
        <f t="shared" si="64"/>
        <v>0</v>
      </c>
    </row>
    <row r="223" spans="1:7" s="342" customFormat="1" ht="24" customHeight="1" x14ac:dyDescent="0.2">
      <c r="A223" s="357" t="str">
        <f t="shared" si="61"/>
        <v/>
      </c>
      <c r="B223" s="357" t="str">
        <f t="shared" si="62"/>
        <v/>
      </c>
      <c r="C223" s="367"/>
      <c r="D223" s="316" t="str">
        <f t="shared" si="63"/>
        <v/>
      </c>
      <c r="E223" s="320"/>
      <c r="F223" s="347">
        <f t="shared" si="60"/>
        <v>0</v>
      </c>
      <c r="G223" s="347">
        <f t="shared" si="64"/>
        <v>0</v>
      </c>
    </row>
    <row r="224" spans="1:7" s="342" customFormat="1" ht="24" customHeight="1" x14ac:dyDescent="0.2">
      <c r="A224" s="357" t="str">
        <f t="shared" si="61"/>
        <v/>
      </c>
      <c r="B224" s="357" t="str">
        <f t="shared" si="62"/>
        <v/>
      </c>
      <c r="C224" s="367"/>
      <c r="D224" s="316" t="str">
        <f t="shared" si="63"/>
        <v/>
      </c>
      <c r="E224" s="320"/>
      <c r="F224" s="347">
        <f t="shared" si="60"/>
        <v>0</v>
      </c>
      <c r="G224" s="347">
        <f t="shared" si="64"/>
        <v>0</v>
      </c>
    </row>
    <row r="225" spans="1:7" s="342" customFormat="1" ht="24" customHeight="1" x14ac:dyDescent="0.2">
      <c r="A225" s="357" t="str">
        <f t="shared" si="61"/>
        <v/>
      </c>
      <c r="B225" s="357" t="str">
        <f t="shared" si="62"/>
        <v/>
      </c>
      <c r="C225" s="367"/>
      <c r="D225" s="316" t="str">
        <f t="shared" si="63"/>
        <v/>
      </c>
      <c r="E225" s="320"/>
      <c r="F225" s="348">
        <f t="shared" si="60"/>
        <v>0</v>
      </c>
      <c r="G225" s="347">
        <f t="shared" si="64"/>
        <v>0</v>
      </c>
    </row>
    <row r="226" spans="1:7" ht="24" customHeight="1" x14ac:dyDescent="0.2">
      <c r="A226" s="358"/>
      <c r="E226" s="322"/>
      <c r="F226" s="341" t="s">
        <v>29</v>
      </c>
      <c r="G226" s="368">
        <f>SUBTOTAL(9,G212:G225)</f>
        <v>0</v>
      </c>
    </row>
    <row r="227" spans="1:7" ht="24" customHeight="1" x14ac:dyDescent="0.2">
      <c r="A227" s="358"/>
      <c r="C227" s="77" t="s">
        <v>536</v>
      </c>
      <c r="E227" s="322"/>
      <c r="G227" s="340"/>
    </row>
    <row r="228" spans="1:7" s="342" customFormat="1" ht="24" customHeight="1" x14ac:dyDescent="0.2">
      <c r="A228" s="357" t="str">
        <f t="shared" ref="A228:A233" si="65">IFERROR(VLOOKUP(C228,Tabla_Insumos,4,FALSE),"")</f>
        <v/>
      </c>
      <c r="B228" s="357" t="str">
        <f t="shared" ref="B228:B233" si="66">IFERROR(VLOOKUP(A228,Tabla_Indices,5,FALSE),"")</f>
        <v/>
      </c>
      <c r="C228" s="366"/>
      <c r="D228" s="318" t="str">
        <f t="shared" ref="D228:D233" si="67">IFERROR(VLOOKUP(C228,Tabla_Insumos,2,FALSE),"")</f>
        <v/>
      </c>
      <c r="E228" s="317"/>
      <c r="F228" s="347">
        <f t="shared" ref="F228:F235" si="68">IFERROR(VLOOKUP(C228,Tabla_Insumos,3,FALSE),0)</f>
        <v>0</v>
      </c>
      <c r="G228" s="347">
        <f>ROUND(E228*F228,2)</f>
        <v>0</v>
      </c>
    </row>
    <row r="229" spans="1:7" s="342" customFormat="1" ht="24" customHeight="1" x14ac:dyDescent="0.2">
      <c r="A229" s="357" t="str">
        <f t="shared" si="65"/>
        <v/>
      </c>
      <c r="B229" s="357" t="str">
        <f t="shared" si="66"/>
        <v/>
      </c>
      <c r="C229" s="366"/>
      <c r="D229" s="318" t="str">
        <f t="shared" si="67"/>
        <v/>
      </c>
      <c r="E229" s="317"/>
      <c r="F229" s="347">
        <f t="shared" si="68"/>
        <v>0</v>
      </c>
      <c r="G229" s="347">
        <f>ROUND(E229*F229,2)</f>
        <v>0</v>
      </c>
    </row>
    <row r="230" spans="1:7" s="342" customFormat="1" ht="24" customHeight="1" x14ac:dyDescent="0.2">
      <c r="A230" s="357" t="str">
        <f t="shared" si="65"/>
        <v/>
      </c>
      <c r="B230" s="357" t="str">
        <f t="shared" si="66"/>
        <v/>
      </c>
      <c r="C230" s="366"/>
      <c r="D230" s="318" t="str">
        <f t="shared" si="67"/>
        <v/>
      </c>
      <c r="E230" s="317"/>
      <c r="F230" s="347">
        <f t="shared" si="68"/>
        <v>0</v>
      </c>
      <c r="G230" s="347">
        <f t="shared" ref="G230:G235" si="69">ROUND(E230*F230,2)</f>
        <v>0</v>
      </c>
    </row>
    <row r="231" spans="1:7" s="342" customFormat="1" ht="24" customHeight="1" x14ac:dyDescent="0.2">
      <c r="A231" s="357" t="str">
        <f t="shared" si="65"/>
        <v/>
      </c>
      <c r="B231" s="357" t="str">
        <f t="shared" si="66"/>
        <v/>
      </c>
      <c r="C231" s="366"/>
      <c r="D231" s="318" t="str">
        <f t="shared" si="67"/>
        <v/>
      </c>
      <c r="E231" s="317"/>
      <c r="F231" s="347">
        <f t="shared" si="68"/>
        <v>0</v>
      </c>
      <c r="G231" s="347">
        <f t="shared" si="69"/>
        <v>0</v>
      </c>
    </row>
    <row r="232" spans="1:7" s="342" customFormat="1" ht="24" customHeight="1" x14ac:dyDescent="0.2">
      <c r="A232" s="357" t="str">
        <f t="shared" si="65"/>
        <v/>
      </c>
      <c r="B232" s="357" t="str">
        <f t="shared" si="66"/>
        <v/>
      </c>
      <c r="C232" s="366"/>
      <c r="D232" s="318" t="str">
        <f t="shared" si="67"/>
        <v/>
      </c>
      <c r="E232" s="317"/>
      <c r="F232" s="347">
        <f t="shared" si="68"/>
        <v>0</v>
      </c>
      <c r="G232" s="347">
        <f t="shared" si="69"/>
        <v>0</v>
      </c>
    </row>
    <row r="233" spans="1:7" s="342" customFormat="1" ht="24" customHeight="1" x14ac:dyDescent="0.2">
      <c r="A233" s="357" t="str">
        <f t="shared" si="65"/>
        <v/>
      </c>
      <c r="B233" s="357" t="str">
        <f t="shared" si="66"/>
        <v/>
      </c>
      <c r="C233" s="366"/>
      <c r="D233" s="318" t="str">
        <f t="shared" si="67"/>
        <v/>
      </c>
      <c r="E233" s="317"/>
      <c r="F233" s="347">
        <f t="shared" si="68"/>
        <v>0</v>
      </c>
      <c r="G233" s="347">
        <f t="shared" si="69"/>
        <v>0</v>
      </c>
    </row>
    <row r="234" spans="1:7" s="342" customFormat="1" ht="24" customHeight="1" x14ac:dyDescent="0.2">
      <c r="A234" s="357" t="str">
        <f>IFERROR(VLOOKUP(C234,Tabla_Insumos,4,FALSE),"")</f>
        <v/>
      </c>
      <c r="B234" s="357" t="str">
        <f>IFERROR(VLOOKUP(A234,Tabla_Indices,5,FALSE),"")</f>
        <v/>
      </c>
      <c r="C234" s="367"/>
      <c r="D234" s="316" t="str">
        <f>IFERROR(VLOOKUP(C234,Tabla_Insumos,2,FALSE),"")</f>
        <v/>
      </c>
      <c r="E234" s="320"/>
      <c r="F234" s="347">
        <f t="shared" si="68"/>
        <v>0</v>
      </c>
      <c r="G234" s="347">
        <f t="shared" si="69"/>
        <v>0</v>
      </c>
    </row>
    <row r="235" spans="1:7" s="342" customFormat="1" ht="24" customHeight="1" x14ac:dyDescent="0.2">
      <c r="A235" s="357" t="str">
        <f>IFERROR(VLOOKUP(C235,Tabla_Insumos,4,FALSE),"")</f>
        <v/>
      </c>
      <c r="B235" s="357" t="str">
        <f>IFERROR(VLOOKUP(A235,Tabla_Indices,5,FALSE),"")</f>
        <v/>
      </c>
      <c r="C235" s="367"/>
      <c r="D235" s="316" t="str">
        <f>IFERROR(VLOOKUP(C235,Tabla_Insumos,2,FALSE),"")</f>
        <v/>
      </c>
      <c r="E235" s="320"/>
      <c r="F235" s="347">
        <f t="shared" si="68"/>
        <v>0</v>
      </c>
      <c r="G235" s="347">
        <f t="shared" si="69"/>
        <v>0</v>
      </c>
    </row>
    <row r="236" spans="1:7" ht="24" customHeight="1" x14ac:dyDescent="0.2">
      <c r="A236" s="358"/>
      <c r="E236" s="322"/>
      <c r="F236" s="341" t="s">
        <v>30</v>
      </c>
      <c r="G236" s="368">
        <f>SUBTOTAL(9,G228:G235)</f>
        <v>0</v>
      </c>
    </row>
    <row r="237" spans="1:7" ht="24" customHeight="1" x14ac:dyDescent="0.2">
      <c r="A237" s="358"/>
      <c r="C237" s="77" t="s">
        <v>537</v>
      </c>
      <c r="E237" s="322"/>
      <c r="G237" s="340"/>
    </row>
    <row r="238" spans="1:7" s="342" customFormat="1" ht="24" customHeight="1" x14ac:dyDescent="0.2">
      <c r="A238" s="357" t="str">
        <f>IFERROR(VLOOKUP(C238,Tabla_Insumos,4,FALSE),"")</f>
        <v/>
      </c>
      <c r="B238" s="357" t="str">
        <f>IFERROR(VLOOKUP(C238,Tabla_Insumos,5,FALSE),"")</f>
        <v/>
      </c>
      <c r="C238" s="366"/>
      <c r="D238" s="318" t="str">
        <f>IFERROR(VLOOKUP(C238,Tabla_Insumos,2,FALSE),"")</f>
        <v/>
      </c>
      <c r="E238" s="317"/>
      <c r="F238" s="347">
        <f t="shared" ref="F238:F246" si="70">IFERROR(VLOOKUP(C238,Tabla_Insumos,3,FALSE),0)</f>
        <v>0</v>
      </c>
      <c r="G238" s="347">
        <f t="shared" ref="G238:G246" si="71">ROUND(E238*F238,2)</f>
        <v>0</v>
      </c>
    </row>
    <row r="239" spans="1:7" s="342" customFormat="1" ht="24" customHeight="1" x14ac:dyDescent="0.2">
      <c r="A239" s="357" t="str">
        <f>IFERROR(VLOOKUP(C239,Tabla_Insumos,4,FALSE),"")</f>
        <v/>
      </c>
      <c r="B239" s="357" t="str">
        <f>IFERROR(VLOOKUP(C239,Tabla_Insumos,5,FALSE),"")</f>
        <v/>
      </c>
      <c r="C239" s="366"/>
      <c r="D239" s="318" t="str">
        <f>IFERROR(VLOOKUP(C239,Tabla_Insumos,2,FALSE),"")</f>
        <v/>
      </c>
      <c r="E239" s="317"/>
      <c r="F239" s="347">
        <f t="shared" si="70"/>
        <v>0</v>
      </c>
      <c r="G239" s="347">
        <f t="shared" si="71"/>
        <v>0</v>
      </c>
    </row>
    <row r="240" spans="1:7" s="342" customFormat="1" ht="24" customHeight="1" x14ac:dyDescent="0.2">
      <c r="A240" s="357" t="str">
        <f t="shared" ref="A240:A246" si="72">IFERROR(VLOOKUP(C240,Tabla_Insumos,4,FALSE),"")</f>
        <v/>
      </c>
      <c r="B240" s="357" t="str">
        <f t="shared" ref="B240:B246" si="73">IFERROR(VLOOKUP(C240,Tabla_Insumos,5,FALSE),"")</f>
        <v/>
      </c>
      <c r="C240" s="367"/>
      <c r="D240" s="316" t="str">
        <f t="shared" ref="D240:D246" si="74">IFERROR(VLOOKUP(C240,Tabla_Insumos,2,FALSE),"")</f>
        <v/>
      </c>
      <c r="E240" s="320"/>
      <c r="F240" s="347">
        <f t="shared" si="70"/>
        <v>0</v>
      </c>
      <c r="G240" s="347">
        <f t="shared" si="71"/>
        <v>0</v>
      </c>
    </row>
    <row r="241" spans="1:7" s="342" customFormat="1" ht="24" customHeight="1" x14ac:dyDescent="0.2">
      <c r="A241" s="357" t="str">
        <f t="shared" si="72"/>
        <v/>
      </c>
      <c r="B241" s="357" t="str">
        <f t="shared" si="73"/>
        <v/>
      </c>
      <c r="C241" s="367"/>
      <c r="D241" s="316" t="str">
        <f t="shared" si="74"/>
        <v/>
      </c>
      <c r="E241" s="320"/>
      <c r="F241" s="347">
        <f t="shared" si="70"/>
        <v>0</v>
      </c>
      <c r="G241" s="347">
        <f t="shared" si="71"/>
        <v>0</v>
      </c>
    </row>
    <row r="242" spans="1:7" s="342" customFormat="1" ht="24" customHeight="1" x14ac:dyDescent="0.2">
      <c r="A242" s="357" t="str">
        <f t="shared" si="72"/>
        <v/>
      </c>
      <c r="B242" s="357" t="str">
        <f t="shared" si="73"/>
        <v/>
      </c>
      <c r="C242" s="367"/>
      <c r="D242" s="316" t="str">
        <f t="shared" si="74"/>
        <v/>
      </c>
      <c r="E242" s="320"/>
      <c r="F242" s="347">
        <f t="shared" si="70"/>
        <v>0</v>
      </c>
      <c r="G242" s="347">
        <f t="shared" si="71"/>
        <v>0</v>
      </c>
    </row>
    <row r="243" spans="1:7" s="342" customFormat="1" ht="24" customHeight="1" x14ac:dyDescent="0.2">
      <c r="A243" s="357" t="str">
        <f t="shared" si="72"/>
        <v/>
      </c>
      <c r="B243" s="357" t="str">
        <f t="shared" si="73"/>
        <v/>
      </c>
      <c r="C243" s="367"/>
      <c r="D243" s="316" t="str">
        <f t="shared" si="74"/>
        <v/>
      </c>
      <c r="E243" s="320"/>
      <c r="F243" s="347">
        <f t="shared" si="70"/>
        <v>0</v>
      </c>
      <c r="G243" s="347">
        <f t="shared" si="71"/>
        <v>0</v>
      </c>
    </row>
    <row r="244" spans="1:7" s="342" customFormat="1" ht="24" customHeight="1" x14ac:dyDescent="0.2">
      <c r="A244" s="357" t="str">
        <f t="shared" si="72"/>
        <v/>
      </c>
      <c r="B244" s="357" t="str">
        <f t="shared" si="73"/>
        <v/>
      </c>
      <c r="C244" s="367"/>
      <c r="D244" s="316" t="str">
        <f t="shared" si="74"/>
        <v/>
      </c>
      <c r="E244" s="320"/>
      <c r="F244" s="347">
        <f t="shared" si="70"/>
        <v>0</v>
      </c>
      <c r="G244" s="347">
        <f t="shared" si="71"/>
        <v>0</v>
      </c>
    </row>
    <row r="245" spans="1:7" s="342" customFormat="1" ht="24" customHeight="1" x14ac:dyDescent="0.2">
      <c r="A245" s="357" t="str">
        <f t="shared" si="72"/>
        <v/>
      </c>
      <c r="B245" s="357" t="str">
        <f t="shared" si="73"/>
        <v/>
      </c>
      <c r="C245" s="367"/>
      <c r="D245" s="316" t="str">
        <f t="shared" si="74"/>
        <v/>
      </c>
      <c r="E245" s="320"/>
      <c r="F245" s="347">
        <f t="shared" si="70"/>
        <v>0</v>
      </c>
      <c r="G245" s="347">
        <f t="shared" si="71"/>
        <v>0</v>
      </c>
    </row>
    <row r="246" spans="1:7" s="342" customFormat="1" ht="24" customHeight="1" x14ac:dyDescent="0.2">
      <c r="A246" s="357" t="str">
        <f t="shared" si="72"/>
        <v/>
      </c>
      <c r="B246" s="357" t="str">
        <f t="shared" si="73"/>
        <v/>
      </c>
      <c r="C246" s="367"/>
      <c r="D246" s="316" t="str">
        <f t="shared" si="74"/>
        <v/>
      </c>
      <c r="E246" s="320"/>
      <c r="F246" s="347">
        <f t="shared" si="70"/>
        <v>0</v>
      </c>
      <c r="G246" s="347">
        <f t="shared" si="71"/>
        <v>0</v>
      </c>
    </row>
    <row r="247" spans="1:7" ht="24" customHeight="1" x14ac:dyDescent="0.2">
      <c r="A247" s="359"/>
      <c r="E247" s="322"/>
      <c r="F247" s="341" t="s">
        <v>31</v>
      </c>
      <c r="G247" s="368">
        <f>SUBTOTAL(9,G238:G246)</f>
        <v>0</v>
      </c>
    </row>
    <row r="248" spans="1:7" ht="24" customHeight="1" x14ac:dyDescent="0.2">
      <c r="A248" s="358"/>
      <c r="E248" s="322"/>
      <c r="G248" s="340"/>
    </row>
    <row r="249" spans="1:7" ht="24" customHeight="1" x14ac:dyDescent="0.2">
      <c r="A249" s="360" t="str">
        <f>B207</f>
        <v>5</v>
      </c>
      <c r="B249" s="141" t="str">
        <f>C207</f>
        <v>Escuela Albergue Teniente Coronel Álvarez Condarco</v>
      </c>
      <c r="C249" s="343"/>
      <c r="D249" s="343" t="s">
        <v>32</v>
      </c>
      <c r="E249" s="344"/>
      <c r="F249" s="371" t="s">
        <v>33</v>
      </c>
      <c r="G249" s="372">
        <f>SUBTOTAL(9,G212:G248)</f>
        <v>0</v>
      </c>
    </row>
    <row r="251" spans="1:7" ht="24" customHeight="1" x14ac:dyDescent="0.2">
      <c r="A251" s="349" t="s">
        <v>35</v>
      </c>
      <c r="B251" s="350"/>
      <c r="C251" s="143"/>
      <c r="D251" s="143"/>
      <c r="E251" s="143"/>
      <c r="F251" s="143"/>
      <c r="G251" s="361"/>
    </row>
    <row r="252" spans="1:7" ht="24" customHeight="1" x14ac:dyDescent="0.2">
      <c r="A252" s="352" t="s">
        <v>533</v>
      </c>
      <c r="B252" s="353" t="str">
        <f>Comitente</f>
        <v>DIRECCIÓN PROVINCIAL RED DE GAS</v>
      </c>
      <c r="C252" s="362"/>
      <c r="D252" s="77"/>
      <c r="E252" s="77"/>
      <c r="F252" s="336"/>
      <c r="G252" s="337"/>
    </row>
    <row r="253" spans="1:7" ht="24" customHeight="1" x14ac:dyDescent="0.2">
      <c r="A253" s="352" t="s">
        <v>534</v>
      </c>
      <c r="B253" s="353">
        <f>Contratista</f>
        <v>0</v>
      </c>
      <c r="C253" s="363"/>
      <c r="D253" s="363"/>
      <c r="E253" s="363"/>
      <c r="F253" s="336"/>
      <c r="G253" s="337"/>
    </row>
    <row r="254" spans="1:7" ht="24" customHeight="1" x14ac:dyDescent="0.2">
      <c r="A254" s="352" t="s">
        <v>22</v>
      </c>
      <c r="B254" s="353" t="str">
        <f>Obra</f>
        <v>MANTENIMIENTO CALINGASTA- SECTOR 1.B</v>
      </c>
      <c r="C254" s="363"/>
      <c r="D254" s="363"/>
      <c r="E254" s="363"/>
      <c r="F254" s="336" t="s">
        <v>36</v>
      </c>
      <c r="G254" s="364">
        <f>Fecha_Base</f>
        <v>0</v>
      </c>
    </row>
    <row r="255" spans="1:7" ht="24" customHeight="1" x14ac:dyDescent="0.2">
      <c r="A255" s="354" t="s">
        <v>532</v>
      </c>
      <c r="B255" s="161" t="str">
        <f>Ubicación</f>
        <v>Departamento CALINGASTA</v>
      </c>
      <c r="C255" s="77"/>
      <c r="E255" s="322"/>
      <c r="G255" s="340"/>
    </row>
    <row r="256" spans="1:7" ht="24" customHeight="1" x14ac:dyDescent="0.2">
      <c r="A256" s="354" t="s">
        <v>37</v>
      </c>
      <c r="B256" s="338" t="str">
        <f>IFERROR(VALUE(LEFT(B257,FIND(".",B257)-1)),"")</f>
        <v/>
      </c>
      <c r="C256" s="74" t="str">
        <f>IFERROR(VLOOKUP(B256,Tabla_CyP,2,FALSE),"")</f>
        <v/>
      </c>
      <c r="E256" s="322"/>
      <c r="G256" s="340"/>
    </row>
    <row r="257" spans="1:7" ht="24" customHeight="1" x14ac:dyDescent="0.2">
      <c r="A257" s="354" t="s">
        <v>23</v>
      </c>
      <c r="B257" s="339" t="str">
        <f>IFERROR(VLOOKUP(COUNTIF($A$1:A257,"ANALISIS DE PRECIOS"),Tabla_NumeroItem,2,FALSE),"")</f>
        <v>6</v>
      </c>
      <c r="C257" s="74" t="str">
        <f>IFERROR(VLOOKUP(B257,Tabla_CyP,2,FALSE),"")</f>
        <v>Escuela Batalla de Chacabuco</v>
      </c>
      <c r="E257" s="322"/>
      <c r="F257" s="336" t="s">
        <v>24</v>
      </c>
      <c r="G257" s="340" t="str">
        <f>IFERROR(VLOOKUP(B257,Tabla_CyP,4,FALSE),"")</f>
        <v>GL</v>
      </c>
    </row>
    <row r="258" spans="1:7" ht="24" customHeight="1" x14ac:dyDescent="0.2">
      <c r="A258" s="354"/>
      <c r="B258" s="161"/>
      <c r="E258" s="322"/>
      <c r="G258" s="340"/>
    </row>
    <row r="259" spans="1:7" ht="24" customHeight="1" x14ac:dyDescent="0.2">
      <c r="A259" s="429" t="s">
        <v>451</v>
      </c>
      <c r="B259" s="430"/>
      <c r="C259" s="431" t="s">
        <v>0</v>
      </c>
      <c r="D259" s="431" t="s">
        <v>25</v>
      </c>
      <c r="E259" s="433" t="s">
        <v>26</v>
      </c>
      <c r="F259" s="435" t="s">
        <v>27</v>
      </c>
      <c r="G259" s="435" t="s">
        <v>28</v>
      </c>
    </row>
    <row r="260" spans="1:7" ht="24" customHeight="1" x14ac:dyDescent="0.2">
      <c r="A260" s="355" t="s">
        <v>452</v>
      </c>
      <c r="B260" s="355" t="s">
        <v>453</v>
      </c>
      <c r="C260" s="432"/>
      <c r="D260" s="432"/>
      <c r="E260" s="434"/>
      <c r="F260" s="436"/>
      <c r="G260" s="436"/>
    </row>
    <row r="261" spans="1:7" ht="24" customHeight="1" x14ac:dyDescent="0.2">
      <c r="A261" s="333"/>
      <c r="B261" s="356"/>
      <c r="C261" s="106" t="s">
        <v>535</v>
      </c>
      <c r="D261" s="343"/>
      <c r="E261" s="344"/>
      <c r="F261" s="345"/>
      <c r="G261" s="346"/>
    </row>
    <row r="262" spans="1:7" s="342" customFormat="1" ht="24" customHeight="1" x14ac:dyDescent="0.2">
      <c r="A262" s="357" t="str">
        <f>IFERROR(VLOOKUP(C262,Tabla_Insumos,4,FALSE),"")</f>
        <v/>
      </c>
      <c r="B262" s="357" t="str">
        <f>IFERROR(VLOOKUP(C262,Tabla_Insumos,5,FALSE),"")</f>
        <v/>
      </c>
      <c r="C262" s="370"/>
      <c r="D262" s="318" t="str">
        <f>IFERROR(VLOOKUP(C262,Tabla_Insumos,2,FALSE),"")</f>
        <v/>
      </c>
      <c r="E262" s="317"/>
      <c r="F262" s="347">
        <f t="shared" ref="F262:F275" si="75">IFERROR(VLOOKUP(C262,Tabla_Insumos,3,FALSE),0)</f>
        <v>0</v>
      </c>
      <c r="G262" s="347">
        <f>ROUND(E262*F262,2)</f>
        <v>0</v>
      </c>
    </row>
    <row r="263" spans="1:7" s="342" customFormat="1" ht="24" customHeight="1" x14ac:dyDescent="0.2">
      <c r="A263" s="357" t="str">
        <f t="shared" ref="A263:A275" si="76">IFERROR(VLOOKUP(C263,Tabla_Insumos,4,FALSE),"")</f>
        <v/>
      </c>
      <c r="B263" s="357" t="str">
        <f t="shared" ref="B263:B275" si="77">IFERROR(VLOOKUP(C263,Tabla_Insumos,5,FALSE),"")</f>
        <v/>
      </c>
      <c r="C263" s="367"/>
      <c r="D263" s="316" t="str">
        <f t="shared" ref="D263:D275" si="78">IFERROR(VLOOKUP(C263,Tabla_Insumos,2,FALSE),"")</f>
        <v/>
      </c>
      <c r="E263" s="320"/>
      <c r="F263" s="347">
        <f t="shared" si="75"/>
        <v>0</v>
      </c>
      <c r="G263" s="347">
        <f t="shared" ref="G263:G275" si="79">ROUND(E263*F263,2)</f>
        <v>0</v>
      </c>
    </row>
    <row r="264" spans="1:7" s="342" customFormat="1" ht="24" customHeight="1" x14ac:dyDescent="0.2">
      <c r="A264" s="357" t="str">
        <f t="shared" si="76"/>
        <v/>
      </c>
      <c r="B264" s="357" t="str">
        <f t="shared" si="77"/>
        <v/>
      </c>
      <c r="C264" s="367"/>
      <c r="D264" s="316" t="str">
        <f t="shared" si="78"/>
        <v/>
      </c>
      <c r="E264" s="320"/>
      <c r="F264" s="347">
        <f t="shared" si="75"/>
        <v>0</v>
      </c>
      <c r="G264" s="347">
        <f t="shared" si="79"/>
        <v>0</v>
      </c>
    </row>
    <row r="265" spans="1:7" s="342" customFormat="1" ht="24" customHeight="1" x14ac:dyDescent="0.2">
      <c r="A265" s="357" t="str">
        <f t="shared" si="76"/>
        <v/>
      </c>
      <c r="B265" s="357" t="str">
        <f t="shared" si="77"/>
        <v/>
      </c>
      <c r="C265" s="367"/>
      <c r="D265" s="316" t="str">
        <f t="shared" si="78"/>
        <v/>
      </c>
      <c r="E265" s="320"/>
      <c r="F265" s="347">
        <f t="shared" si="75"/>
        <v>0</v>
      </c>
      <c r="G265" s="347">
        <f t="shared" si="79"/>
        <v>0</v>
      </c>
    </row>
    <row r="266" spans="1:7" s="342" customFormat="1" ht="24" customHeight="1" x14ac:dyDescent="0.2">
      <c r="A266" s="357" t="str">
        <f t="shared" si="76"/>
        <v/>
      </c>
      <c r="B266" s="357" t="str">
        <f t="shared" si="77"/>
        <v/>
      </c>
      <c r="C266" s="367"/>
      <c r="D266" s="316" t="str">
        <f t="shared" si="78"/>
        <v/>
      </c>
      <c r="E266" s="320"/>
      <c r="F266" s="347">
        <f t="shared" si="75"/>
        <v>0</v>
      </c>
      <c r="G266" s="347">
        <f t="shared" si="79"/>
        <v>0</v>
      </c>
    </row>
    <row r="267" spans="1:7" s="342" customFormat="1" ht="24" customHeight="1" x14ac:dyDescent="0.2">
      <c r="A267" s="357" t="str">
        <f t="shared" si="76"/>
        <v/>
      </c>
      <c r="B267" s="357" t="str">
        <f t="shared" si="77"/>
        <v/>
      </c>
      <c r="C267" s="367"/>
      <c r="D267" s="316" t="str">
        <f t="shared" si="78"/>
        <v/>
      </c>
      <c r="E267" s="320"/>
      <c r="F267" s="347">
        <f t="shared" si="75"/>
        <v>0</v>
      </c>
      <c r="G267" s="347">
        <f t="shared" si="79"/>
        <v>0</v>
      </c>
    </row>
    <row r="268" spans="1:7" s="342" customFormat="1" ht="24" customHeight="1" x14ac:dyDescent="0.2">
      <c r="A268" s="357" t="str">
        <f t="shared" si="76"/>
        <v/>
      </c>
      <c r="B268" s="357" t="str">
        <f t="shared" si="77"/>
        <v/>
      </c>
      <c r="C268" s="367"/>
      <c r="D268" s="316" t="str">
        <f t="shared" si="78"/>
        <v/>
      </c>
      <c r="E268" s="320"/>
      <c r="F268" s="347">
        <f t="shared" si="75"/>
        <v>0</v>
      </c>
      <c r="G268" s="347">
        <f t="shared" si="79"/>
        <v>0</v>
      </c>
    </row>
    <row r="269" spans="1:7" s="342" customFormat="1" ht="24" customHeight="1" x14ac:dyDescent="0.2">
      <c r="A269" s="357" t="str">
        <f t="shared" si="76"/>
        <v/>
      </c>
      <c r="B269" s="357" t="str">
        <f t="shared" si="77"/>
        <v/>
      </c>
      <c r="C269" s="367"/>
      <c r="D269" s="316" t="str">
        <f t="shared" si="78"/>
        <v/>
      </c>
      <c r="E269" s="320"/>
      <c r="F269" s="347">
        <f t="shared" si="75"/>
        <v>0</v>
      </c>
      <c r="G269" s="347">
        <f t="shared" si="79"/>
        <v>0</v>
      </c>
    </row>
    <row r="270" spans="1:7" s="342" customFormat="1" ht="24" customHeight="1" x14ac:dyDescent="0.2">
      <c r="A270" s="357" t="str">
        <f t="shared" si="76"/>
        <v/>
      </c>
      <c r="B270" s="357" t="str">
        <f t="shared" si="77"/>
        <v/>
      </c>
      <c r="C270" s="367"/>
      <c r="D270" s="316" t="str">
        <f t="shared" si="78"/>
        <v/>
      </c>
      <c r="E270" s="320"/>
      <c r="F270" s="347">
        <f t="shared" si="75"/>
        <v>0</v>
      </c>
      <c r="G270" s="347">
        <f t="shared" si="79"/>
        <v>0</v>
      </c>
    </row>
    <row r="271" spans="1:7" s="342" customFormat="1" ht="24" customHeight="1" x14ac:dyDescent="0.2">
      <c r="A271" s="357" t="str">
        <f t="shared" si="76"/>
        <v/>
      </c>
      <c r="B271" s="357" t="str">
        <f t="shared" si="77"/>
        <v/>
      </c>
      <c r="C271" s="367"/>
      <c r="D271" s="316" t="str">
        <f t="shared" si="78"/>
        <v/>
      </c>
      <c r="E271" s="320"/>
      <c r="F271" s="347">
        <f t="shared" si="75"/>
        <v>0</v>
      </c>
      <c r="G271" s="347">
        <f t="shared" si="79"/>
        <v>0</v>
      </c>
    </row>
    <row r="272" spans="1:7" s="342" customFormat="1" ht="24" customHeight="1" x14ac:dyDescent="0.2">
      <c r="A272" s="357" t="str">
        <f t="shared" si="76"/>
        <v/>
      </c>
      <c r="B272" s="357" t="str">
        <f t="shared" si="77"/>
        <v/>
      </c>
      <c r="C272" s="367"/>
      <c r="D272" s="316" t="str">
        <f t="shared" si="78"/>
        <v/>
      </c>
      <c r="E272" s="320"/>
      <c r="F272" s="347">
        <f t="shared" si="75"/>
        <v>0</v>
      </c>
      <c r="G272" s="347">
        <f t="shared" si="79"/>
        <v>0</v>
      </c>
    </row>
    <row r="273" spans="1:7" s="342" customFormat="1" ht="24" customHeight="1" x14ac:dyDescent="0.2">
      <c r="A273" s="357" t="str">
        <f t="shared" si="76"/>
        <v/>
      </c>
      <c r="B273" s="357" t="str">
        <f t="shared" si="77"/>
        <v/>
      </c>
      <c r="C273" s="367"/>
      <c r="D273" s="316" t="str">
        <f t="shared" si="78"/>
        <v/>
      </c>
      <c r="E273" s="320"/>
      <c r="F273" s="347">
        <f t="shared" si="75"/>
        <v>0</v>
      </c>
      <c r="G273" s="347">
        <f t="shared" si="79"/>
        <v>0</v>
      </c>
    </row>
    <row r="274" spans="1:7" s="342" customFormat="1" ht="24" customHeight="1" x14ac:dyDescent="0.2">
      <c r="A274" s="357" t="str">
        <f t="shared" si="76"/>
        <v/>
      </c>
      <c r="B274" s="357" t="str">
        <f t="shared" si="77"/>
        <v/>
      </c>
      <c r="C274" s="367"/>
      <c r="D274" s="316" t="str">
        <f t="shared" si="78"/>
        <v/>
      </c>
      <c r="E274" s="320"/>
      <c r="F274" s="347">
        <f t="shared" si="75"/>
        <v>0</v>
      </c>
      <c r="G274" s="347">
        <f t="shared" si="79"/>
        <v>0</v>
      </c>
    </row>
    <row r="275" spans="1:7" s="342" customFormat="1" ht="24" customHeight="1" x14ac:dyDescent="0.2">
      <c r="A275" s="357" t="str">
        <f t="shared" si="76"/>
        <v/>
      </c>
      <c r="B275" s="357" t="str">
        <f t="shared" si="77"/>
        <v/>
      </c>
      <c r="C275" s="367"/>
      <c r="D275" s="316" t="str">
        <f t="shared" si="78"/>
        <v/>
      </c>
      <c r="E275" s="320"/>
      <c r="F275" s="348">
        <f t="shared" si="75"/>
        <v>0</v>
      </c>
      <c r="G275" s="347">
        <f t="shared" si="79"/>
        <v>0</v>
      </c>
    </row>
    <row r="276" spans="1:7" ht="24" customHeight="1" x14ac:dyDescent="0.2">
      <c r="A276" s="358"/>
      <c r="E276" s="322"/>
      <c r="F276" s="341" t="s">
        <v>29</v>
      </c>
      <c r="G276" s="368">
        <f>SUBTOTAL(9,G262:G275)</f>
        <v>0</v>
      </c>
    </row>
    <row r="277" spans="1:7" ht="24" customHeight="1" x14ac:dyDescent="0.2">
      <c r="A277" s="358"/>
      <c r="C277" s="77" t="s">
        <v>536</v>
      </c>
      <c r="E277" s="322"/>
      <c r="G277" s="340"/>
    </row>
    <row r="278" spans="1:7" s="342" customFormat="1" ht="24" customHeight="1" x14ac:dyDescent="0.2">
      <c r="A278" s="357" t="str">
        <f t="shared" ref="A278:A283" si="80">IFERROR(VLOOKUP(C278,Tabla_Insumos,4,FALSE),"")</f>
        <v/>
      </c>
      <c r="B278" s="357" t="str">
        <f t="shared" ref="B278:B283" si="81">IFERROR(VLOOKUP(A278,Tabla_Indices,5,FALSE),"")</f>
        <v/>
      </c>
      <c r="C278" s="366"/>
      <c r="D278" s="318" t="str">
        <f t="shared" ref="D278:D283" si="82">IFERROR(VLOOKUP(C278,Tabla_Insumos,2,FALSE),"")</f>
        <v/>
      </c>
      <c r="E278" s="317"/>
      <c r="F278" s="347">
        <f t="shared" ref="F278:F285" si="83">IFERROR(VLOOKUP(C278,Tabla_Insumos,3,FALSE),0)</f>
        <v>0</v>
      </c>
      <c r="G278" s="347">
        <f>ROUND(E278*F278,2)</f>
        <v>0</v>
      </c>
    </row>
    <row r="279" spans="1:7" s="342" customFormat="1" ht="24" customHeight="1" x14ac:dyDescent="0.2">
      <c r="A279" s="357" t="str">
        <f t="shared" si="80"/>
        <v/>
      </c>
      <c r="B279" s="357" t="str">
        <f t="shared" si="81"/>
        <v/>
      </c>
      <c r="C279" s="366"/>
      <c r="D279" s="318" t="str">
        <f t="shared" si="82"/>
        <v/>
      </c>
      <c r="E279" s="317"/>
      <c r="F279" s="347">
        <f t="shared" si="83"/>
        <v>0</v>
      </c>
      <c r="G279" s="347">
        <f>ROUND(E279*F279,2)</f>
        <v>0</v>
      </c>
    </row>
    <row r="280" spans="1:7" s="342" customFormat="1" ht="24" customHeight="1" x14ac:dyDescent="0.2">
      <c r="A280" s="357" t="str">
        <f t="shared" si="80"/>
        <v/>
      </c>
      <c r="B280" s="357" t="str">
        <f t="shared" si="81"/>
        <v/>
      </c>
      <c r="C280" s="366"/>
      <c r="D280" s="318" t="str">
        <f t="shared" si="82"/>
        <v/>
      </c>
      <c r="E280" s="317"/>
      <c r="F280" s="347">
        <f t="shared" si="83"/>
        <v>0</v>
      </c>
      <c r="G280" s="347">
        <f t="shared" ref="G280:G285" si="84">ROUND(E280*F280,2)</f>
        <v>0</v>
      </c>
    </row>
    <row r="281" spans="1:7" s="342" customFormat="1" ht="24" customHeight="1" x14ac:dyDescent="0.2">
      <c r="A281" s="357" t="str">
        <f t="shared" si="80"/>
        <v/>
      </c>
      <c r="B281" s="357" t="str">
        <f t="shared" si="81"/>
        <v/>
      </c>
      <c r="C281" s="366"/>
      <c r="D281" s="318" t="str">
        <f t="shared" si="82"/>
        <v/>
      </c>
      <c r="E281" s="317"/>
      <c r="F281" s="347">
        <f t="shared" si="83"/>
        <v>0</v>
      </c>
      <c r="G281" s="347">
        <f t="shared" si="84"/>
        <v>0</v>
      </c>
    </row>
    <row r="282" spans="1:7" s="342" customFormat="1" ht="24" customHeight="1" x14ac:dyDescent="0.2">
      <c r="A282" s="357" t="str">
        <f t="shared" si="80"/>
        <v/>
      </c>
      <c r="B282" s="357" t="str">
        <f t="shared" si="81"/>
        <v/>
      </c>
      <c r="C282" s="366"/>
      <c r="D282" s="318" t="str">
        <f t="shared" si="82"/>
        <v/>
      </c>
      <c r="E282" s="317"/>
      <c r="F282" s="347">
        <f t="shared" si="83"/>
        <v>0</v>
      </c>
      <c r="G282" s="347">
        <f t="shared" si="84"/>
        <v>0</v>
      </c>
    </row>
    <row r="283" spans="1:7" s="342" customFormat="1" ht="24" customHeight="1" x14ac:dyDescent="0.2">
      <c r="A283" s="357" t="str">
        <f t="shared" si="80"/>
        <v/>
      </c>
      <c r="B283" s="357" t="str">
        <f t="shared" si="81"/>
        <v/>
      </c>
      <c r="C283" s="366"/>
      <c r="D283" s="318" t="str">
        <f t="shared" si="82"/>
        <v/>
      </c>
      <c r="E283" s="317"/>
      <c r="F283" s="347">
        <f t="shared" si="83"/>
        <v>0</v>
      </c>
      <c r="G283" s="347">
        <f t="shared" si="84"/>
        <v>0</v>
      </c>
    </row>
    <row r="284" spans="1:7" s="342" customFormat="1" ht="24" customHeight="1" x14ac:dyDescent="0.2">
      <c r="A284" s="357" t="str">
        <f>IFERROR(VLOOKUP(C284,Tabla_Insumos,4,FALSE),"")</f>
        <v/>
      </c>
      <c r="B284" s="357" t="str">
        <f>IFERROR(VLOOKUP(A284,Tabla_Indices,5,FALSE),"")</f>
        <v/>
      </c>
      <c r="C284" s="367"/>
      <c r="D284" s="316" t="str">
        <f>IFERROR(VLOOKUP(C284,Tabla_Insumos,2,FALSE),"")</f>
        <v/>
      </c>
      <c r="E284" s="320"/>
      <c r="F284" s="347">
        <f t="shared" si="83"/>
        <v>0</v>
      </c>
      <c r="G284" s="347">
        <f t="shared" si="84"/>
        <v>0</v>
      </c>
    </row>
    <row r="285" spans="1:7" s="342" customFormat="1" ht="24" customHeight="1" x14ac:dyDescent="0.2">
      <c r="A285" s="357" t="str">
        <f>IFERROR(VLOOKUP(C285,Tabla_Insumos,4,FALSE),"")</f>
        <v/>
      </c>
      <c r="B285" s="357" t="str">
        <f>IFERROR(VLOOKUP(A285,Tabla_Indices,5,FALSE),"")</f>
        <v/>
      </c>
      <c r="C285" s="367"/>
      <c r="D285" s="316" t="str">
        <f>IFERROR(VLOOKUP(C285,Tabla_Insumos,2,FALSE),"")</f>
        <v/>
      </c>
      <c r="E285" s="320"/>
      <c r="F285" s="347">
        <f t="shared" si="83"/>
        <v>0</v>
      </c>
      <c r="G285" s="347">
        <f t="shared" si="84"/>
        <v>0</v>
      </c>
    </row>
    <row r="286" spans="1:7" ht="24" customHeight="1" x14ac:dyDescent="0.2">
      <c r="A286" s="358"/>
      <c r="E286" s="322"/>
      <c r="F286" s="341" t="s">
        <v>30</v>
      </c>
      <c r="G286" s="368">
        <f>SUBTOTAL(9,G278:G285)</f>
        <v>0</v>
      </c>
    </row>
    <row r="287" spans="1:7" ht="24" customHeight="1" x14ac:dyDescent="0.2">
      <c r="A287" s="358"/>
      <c r="C287" s="77" t="s">
        <v>537</v>
      </c>
      <c r="E287" s="322"/>
      <c r="G287" s="340"/>
    </row>
    <row r="288" spans="1:7" s="342" customFormat="1" ht="24" customHeight="1" x14ac:dyDescent="0.2">
      <c r="A288" s="357" t="str">
        <f>IFERROR(VLOOKUP(C288,Tabla_Insumos,4,FALSE),"")</f>
        <v/>
      </c>
      <c r="B288" s="357" t="str">
        <f>IFERROR(VLOOKUP(C288,Tabla_Insumos,5,FALSE),"")</f>
        <v/>
      </c>
      <c r="C288" s="366"/>
      <c r="D288" s="318" t="str">
        <f>IFERROR(VLOOKUP(C288,Tabla_Insumos,2,FALSE),"")</f>
        <v/>
      </c>
      <c r="E288" s="317"/>
      <c r="F288" s="347">
        <f t="shared" ref="F288:F296" si="85">IFERROR(VLOOKUP(C288,Tabla_Insumos,3,FALSE),0)</f>
        <v>0</v>
      </c>
      <c r="G288" s="347">
        <f t="shared" ref="G288:G296" si="86">ROUND(E288*F288,2)</f>
        <v>0</v>
      </c>
    </row>
    <row r="289" spans="1:7" s="342" customFormat="1" ht="24" customHeight="1" x14ac:dyDescent="0.2">
      <c r="A289" s="357" t="str">
        <f>IFERROR(VLOOKUP(C289,Tabla_Insumos,4,FALSE),"")</f>
        <v/>
      </c>
      <c r="B289" s="357" t="str">
        <f>IFERROR(VLOOKUP(C289,Tabla_Insumos,5,FALSE),"")</f>
        <v/>
      </c>
      <c r="C289" s="366"/>
      <c r="D289" s="318" t="str">
        <f>IFERROR(VLOOKUP(C289,Tabla_Insumos,2,FALSE),"")</f>
        <v/>
      </c>
      <c r="E289" s="317"/>
      <c r="F289" s="347">
        <f t="shared" si="85"/>
        <v>0</v>
      </c>
      <c r="G289" s="347">
        <f t="shared" si="86"/>
        <v>0</v>
      </c>
    </row>
    <row r="290" spans="1:7" s="342" customFormat="1" ht="24" customHeight="1" x14ac:dyDescent="0.2">
      <c r="A290" s="357" t="str">
        <f t="shared" ref="A290:A296" si="87">IFERROR(VLOOKUP(C290,Tabla_Insumos,4,FALSE),"")</f>
        <v/>
      </c>
      <c r="B290" s="357" t="str">
        <f t="shared" ref="B290:B296" si="88">IFERROR(VLOOKUP(C290,Tabla_Insumos,5,FALSE),"")</f>
        <v/>
      </c>
      <c r="C290" s="367"/>
      <c r="D290" s="316" t="str">
        <f t="shared" ref="D290:D296" si="89">IFERROR(VLOOKUP(C290,Tabla_Insumos,2,FALSE),"")</f>
        <v/>
      </c>
      <c r="E290" s="320"/>
      <c r="F290" s="347">
        <f t="shared" si="85"/>
        <v>0</v>
      </c>
      <c r="G290" s="347">
        <f t="shared" si="86"/>
        <v>0</v>
      </c>
    </row>
    <row r="291" spans="1:7" s="342" customFormat="1" ht="24" customHeight="1" x14ac:dyDescent="0.2">
      <c r="A291" s="357" t="str">
        <f t="shared" si="87"/>
        <v/>
      </c>
      <c r="B291" s="357" t="str">
        <f t="shared" si="88"/>
        <v/>
      </c>
      <c r="C291" s="367"/>
      <c r="D291" s="316" t="str">
        <f t="shared" si="89"/>
        <v/>
      </c>
      <c r="E291" s="320"/>
      <c r="F291" s="347">
        <f t="shared" si="85"/>
        <v>0</v>
      </c>
      <c r="G291" s="347">
        <f t="shared" si="86"/>
        <v>0</v>
      </c>
    </row>
    <row r="292" spans="1:7" s="342" customFormat="1" ht="24" customHeight="1" x14ac:dyDescent="0.2">
      <c r="A292" s="357" t="str">
        <f t="shared" si="87"/>
        <v/>
      </c>
      <c r="B292" s="357" t="str">
        <f t="shared" si="88"/>
        <v/>
      </c>
      <c r="C292" s="367"/>
      <c r="D292" s="316" t="str">
        <f t="shared" si="89"/>
        <v/>
      </c>
      <c r="E292" s="320"/>
      <c r="F292" s="347">
        <f t="shared" si="85"/>
        <v>0</v>
      </c>
      <c r="G292" s="347">
        <f t="shared" si="86"/>
        <v>0</v>
      </c>
    </row>
    <row r="293" spans="1:7" s="342" customFormat="1" ht="24" customHeight="1" x14ac:dyDescent="0.2">
      <c r="A293" s="357" t="str">
        <f t="shared" si="87"/>
        <v/>
      </c>
      <c r="B293" s="357" t="str">
        <f t="shared" si="88"/>
        <v/>
      </c>
      <c r="C293" s="367"/>
      <c r="D293" s="316" t="str">
        <f t="shared" si="89"/>
        <v/>
      </c>
      <c r="E293" s="320"/>
      <c r="F293" s="347">
        <f t="shared" si="85"/>
        <v>0</v>
      </c>
      <c r="G293" s="347">
        <f t="shared" si="86"/>
        <v>0</v>
      </c>
    </row>
    <row r="294" spans="1:7" s="342" customFormat="1" ht="24" customHeight="1" x14ac:dyDescent="0.2">
      <c r="A294" s="357" t="str">
        <f t="shared" si="87"/>
        <v/>
      </c>
      <c r="B294" s="357" t="str">
        <f t="shared" si="88"/>
        <v/>
      </c>
      <c r="C294" s="367"/>
      <c r="D294" s="316" t="str">
        <f t="shared" si="89"/>
        <v/>
      </c>
      <c r="E294" s="320"/>
      <c r="F294" s="347">
        <f t="shared" si="85"/>
        <v>0</v>
      </c>
      <c r="G294" s="347">
        <f t="shared" si="86"/>
        <v>0</v>
      </c>
    </row>
    <row r="295" spans="1:7" s="342" customFormat="1" ht="24" customHeight="1" x14ac:dyDescent="0.2">
      <c r="A295" s="357" t="str">
        <f t="shared" si="87"/>
        <v/>
      </c>
      <c r="B295" s="357" t="str">
        <f t="shared" si="88"/>
        <v/>
      </c>
      <c r="C295" s="367"/>
      <c r="D295" s="316" t="str">
        <f t="shared" si="89"/>
        <v/>
      </c>
      <c r="E295" s="320"/>
      <c r="F295" s="347">
        <f t="shared" si="85"/>
        <v>0</v>
      </c>
      <c r="G295" s="347">
        <f t="shared" si="86"/>
        <v>0</v>
      </c>
    </row>
    <row r="296" spans="1:7" s="342" customFormat="1" ht="24" customHeight="1" x14ac:dyDescent="0.2">
      <c r="A296" s="357" t="str">
        <f t="shared" si="87"/>
        <v/>
      </c>
      <c r="B296" s="357" t="str">
        <f t="shared" si="88"/>
        <v/>
      </c>
      <c r="C296" s="367"/>
      <c r="D296" s="316" t="str">
        <f t="shared" si="89"/>
        <v/>
      </c>
      <c r="E296" s="320"/>
      <c r="F296" s="347">
        <f t="shared" si="85"/>
        <v>0</v>
      </c>
      <c r="G296" s="347">
        <f t="shared" si="86"/>
        <v>0</v>
      </c>
    </row>
    <row r="297" spans="1:7" ht="24" customHeight="1" x14ac:dyDescent="0.2">
      <c r="A297" s="359"/>
      <c r="E297" s="322"/>
      <c r="F297" s="341" t="s">
        <v>31</v>
      </c>
      <c r="G297" s="368">
        <f>SUBTOTAL(9,G288:G296)</f>
        <v>0</v>
      </c>
    </row>
    <row r="298" spans="1:7" ht="24" customHeight="1" x14ac:dyDescent="0.2">
      <c r="A298" s="358"/>
      <c r="E298" s="322"/>
      <c r="G298" s="340"/>
    </row>
    <row r="299" spans="1:7" ht="24" customHeight="1" x14ac:dyDescent="0.2">
      <c r="A299" s="360" t="str">
        <f>B257</f>
        <v>6</v>
      </c>
      <c r="B299" s="141" t="str">
        <f>C257</f>
        <v>Escuela Batalla de Chacabuco</v>
      </c>
      <c r="C299" s="343"/>
      <c r="D299" s="343" t="s">
        <v>32</v>
      </c>
      <c r="E299" s="344"/>
      <c r="F299" s="371" t="s">
        <v>33</v>
      </c>
      <c r="G299" s="372">
        <f>SUBTOTAL(9,G262:G298)</f>
        <v>0</v>
      </c>
    </row>
    <row r="301" spans="1:7" ht="24" customHeight="1" x14ac:dyDescent="0.2">
      <c r="A301" s="349" t="s">
        <v>35</v>
      </c>
      <c r="B301" s="350"/>
      <c r="C301" s="143"/>
      <c r="D301" s="143"/>
      <c r="E301" s="143"/>
      <c r="F301" s="143"/>
      <c r="G301" s="361"/>
    </row>
    <row r="302" spans="1:7" ht="24" customHeight="1" x14ac:dyDescent="0.2">
      <c r="A302" s="352" t="s">
        <v>533</v>
      </c>
      <c r="B302" s="353" t="str">
        <f>Comitente</f>
        <v>DIRECCIÓN PROVINCIAL RED DE GAS</v>
      </c>
      <c r="C302" s="362"/>
      <c r="D302" s="77"/>
      <c r="E302" s="77"/>
      <c r="F302" s="336"/>
      <c r="G302" s="337"/>
    </row>
    <row r="303" spans="1:7" ht="24" customHeight="1" x14ac:dyDescent="0.2">
      <c r="A303" s="352" t="s">
        <v>534</v>
      </c>
      <c r="B303" s="353">
        <f>Contratista</f>
        <v>0</v>
      </c>
      <c r="C303" s="363"/>
      <c r="D303" s="363"/>
      <c r="E303" s="363"/>
      <c r="F303" s="336"/>
      <c r="G303" s="337"/>
    </row>
    <row r="304" spans="1:7" ht="24" customHeight="1" x14ac:dyDescent="0.2">
      <c r="A304" s="352" t="s">
        <v>22</v>
      </c>
      <c r="B304" s="353" t="str">
        <f>Obra</f>
        <v>MANTENIMIENTO CALINGASTA- SECTOR 1.B</v>
      </c>
      <c r="C304" s="363"/>
      <c r="D304" s="363"/>
      <c r="E304" s="363"/>
      <c r="F304" s="336" t="s">
        <v>36</v>
      </c>
      <c r="G304" s="364">
        <f>Fecha_Base</f>
        <v>0</v>
      </c>
    </row>
    <row r="305" spans="1:7" ht="24" customHeight="1" x14ac:dyDescent="0.2">
      <c r="A305" s="354" t="s">
        <v>532</v>
      </c>
      <c r="B305" s="161" t="str">
        <f>Ubicación</f>
        <v>Departamento CALINGASTA</v>
      </c>
      <c r="C305" s="77"/>
      <c r="E305" s="322"/>
      <c r="G305" s="340"/>
    </row>
    <row r="306" spans="1:7" ht="24" customHeight="1" x14ac:dyDescent="0.2">
      <c r="A306" s="354" t="s">
        <v>37</v>
      </c>
      <c r="B306" s="338" t="str">
        <f>IFERROR(VALUE(LEFT(B307,FIND(".",B307)-1)),"")</f>
        <v/>
      </c>
      <c r="C306" s="74" t="str">
        <f>IFERROR(VLOOKUP(B306,Tabla_CyP,2,FALSE),"")</f>
        <v/>
      </c>
      <c r="E306" s="322"/>
      <c r="G306" s="340"/>
    </row>
    <row r="307" spans="1:7" ht="24" customHeight="1" x14ac:dyDescent="0.2">
      <c r="A307" s="354" t="s">
        <v>23</v>
      </c>
      <c r="B307" s="339" t="str">
        <f>IFERROR(VLOOKUP(COUNTIF($A$1:A307,"ANALISIS DE PRECIOS"),Tabla_NumeroItem,2,FALSE),"")</f>
        <v>7</v>
      </c>
      <c r="C307" s="74" t="str">
        <f>IFERROR(VLOOKUP(B307,Tabla_CyP,2,FALSE),"")</f>
        <v>Escuela Batalla de Maipú / Escuela Técnica de Capacitación laboral Remedios de San Martin</v>
      </c>
      <c r="E307" s="322"/>
      <c r="F307" s="336" t="s">
        <v>24</v>
      </c>
      <c r="G307" s="340" t="str">
        <f>IFERROR(VLOOKUP(B307,Tabla_CyP,4,FALSE),"")</f>
        <v>GL</v>
      </c>
    </row>
    <row r="308" spans="1:7" ht="24" customHeight="1" x14ac:dyDescent="0.2">
      <c r="A308" s="354"/>
      <c r="B308" s="161"/>
      <c r="E308" s="322"/>
      <c r="G308" s="340"/>
    </row>
    <row r="309" spans="1:7" ht="24" customHeight="1" x14ac:dyDescent="0.2">
      <c r="A309" s="429" t="s">
        <v>451</v>
      </c>
      <c r="B309" s="430"/>
      <c r="C309" s="431" t="s">
        <v>0</v>
      </c>
      <c r="D309" s="431" t="s">
        <v>25</v>
      </c>
      <c r="E309" s="433" t="s">
        <v>26</v>
      </c>
      <c r="F309" s="435" t="s">
        <v>27</v>
      </c>
      <c r="G309" s="435" t="s">
        <v>28</v>
      </c>
    </row>
    <row r="310" spans="1:7" ht="24" customHeight="1" x14ac:dyDescent="0.2">
      <c r="A310" s="355" t="s">
        <v>452</v>
      </c>
      <c r="B310" s="355" t="s">
        <v>453</v>
      </c>
      <c r="C310" s="432"/>
      <c r="D310" s="432"/>
      <c r="E310" s="434"/>
      <c r="F310" s="436"/>
      <c r="G310" s="436"/>
    </row>
    <row r="311" spans="1:7" ht="24" customHeight="1" x14ac:dyDescent="0.2">
      <c r="A311" s="333"/>
      <c r="B311" s="356"/>
      <c r="C311" s="106" t="s">
        <v>535</v>
      </c>
      <c r="D311" s="343"/>
      <c r="E311" s="344"/>
      <c r="F311" s="345"/>
      <c r="G311" s="346"/>
    </row>
    <row r="312" spans="1:7" s="342" customFormat="1" ht="24" customHeight="1" x14ac:dyDescent="0.2">
      <c r="A312" s="357" t="str">
        <f>IFERROR(VLOOKUP(C312,Tabla_Insumos,4,FALSE),"")</f>
        <v/>
      </c>
      <c r="B312" s="357" t="str">
        <f>IFERROR(VLOOKUP(C312,Tabla_Insumos,5,FALSE),"")</f>
        <v/>
      </c>
      <c r="C312" s="370"/>
      <c r="D312" s="318" t="str">
        <f>IFERROR(VLOOKUP(C312,Tabla_Insumos,2,FALSE),"")</f>
        <v/>
      </c>
      <c r="E312" s="317"/>
      <c r="F312" s="347">
        <f t="shared" ref="F312:F325" si="90">IFERROR(VLOOKUP(C312,Tabla_Insumos,3,FALSE),0)</f>
        <v>0</v>
      </c>
      <c r="G312" s="347">
        <f>ROUND(E312*F312,2)</f>
        <v>0</v>
      </c>
    </row>
    <row r="313" spans="1:7" s="342" customFormat="1" ht="24" customHeight="1" x14ac:dyDescent="0.2">
      <c r="A313" s="357" t="str">
        <f t="shared" ref="A313:A325" si="91">IFERROR(VLOOKUP(C313,Tabla_Insumos,4,FALSE),"")</f>
        <v/>
      </c>
      <c r="B313" s="357" t="str">
        <f t="shared" ref="B313:B325" si="92">IFERROR(VLOOKUP(C313,Tabla_Insumos,5,FALSE),"")</f>
        <v/>
      </c>
      <c r="C313" s="367"/>
      <c r="D313" s="316" t="str">
        <f t="shared" ref="D313:D325" si="93">IFERROR(VLOOKUP(C313,Tabla_Insumos,2,FALSE),"")</f>
        <v/>
      </c>
      <c r="E313" s="320"/>
      <c r="F313" s="347">
        <f t="shared" si="90"/>
        <v>0</v>
      </c>
      <c r="G313" s="347">
        <f t="shared" ref="G313:G325" si="94">ROUND(E313*F313,2)</f>
        <v>0</v>
      </c>
    </row>
    <row r="314" spans="1:7" s="342" customFormat="1" ht="24" customHeight="1" x14ac:dyDescent="0.2">
      <c r="A314" s="357" t="str">
        <f t="shared" si="91"/>
        <v/>
      </c>
      <c r="B314" s="357" t="str">
        <f t="shared" si="92"/>
        <v/>
      </c>
      <c r="C314" s="367"/>
      <c r="D314" s="316" t="str">
        <f t="shared" si="93"/>
        <v/>
      </c>
      <c r="E314" s="320"/>
      <c r="F314" s="347">
        <f t="shared" si="90"/>
        <v>0</v>
      </c>
      <c r="G314" s="347">
        <f t="shared" si="94"/>
        <v>0</v>
      </c>
    </row>
    <row r="315" spans="1:7" s="342" customFormat="1" ht="24" customHeight="1" x14ac:dyDescent="0.2">
      <c r="A315" s="357" t="str">
        <f t="shared" si="91"/>
        <v/>
      </c>
      <c r="B315" s="357" t="str">
        <f t="shared" si="92"/>
        <v/>
      </c>
      <c r="C315" s="367"/>
      <c r="D315" s="316" t="str">
        <f t="shared" si="93"/>
        <v/>
      </c>
      <c r="E315" s="320"/>
      <c r="F315" s="347">
        <f t="shared" si="90"/>
        <v>0</v>
      </c>
      <c r="G315" s="347">
        <f t="shared" si="94"/>
        <v>0</v>
      </c>
    </row>
    <row r="316" spans="1:7" s="342" customFormat="1" ht="24" customHeight="1" x14ac:dyDescent="0.2">
      <c r="A316" s="357" t="str">
        <f t="shared" si="91"/>
        <v/>
      </c>
      <c r="B316" s="357" t="str">
        <f t="shared" si="92"/>
        <v/>
      </c>
      <c r="C316" s="367"/>
      <c r="D316" s="316" t="str">
        <f t="shared" si="93"/>
        <v/>
      </c>
      <c r="E316" s="320"/>
      <c r="F316" s="347">
        <f t="shared" si="90"/>
        <v>0</v>
      </c>
      <c r="G316" s="347">
        <f t="shared" si="94"/>
        <v>0</v>
      </c>
    </row>
    <row r="317" spans="1:7" s="342" customFormat="1" ht="24" customHeight="1" x14ac:dyDescent="0.2">
      <c r="A317" s="357" t="str">
        <f t="shared" si="91"/>
        <v/>
      </c>
      <c r="B317" s="357" t="str">
        <f t="shared" si="92"/>
        <v/>
      </c>
      <c r="C317" s="367"/>
      <c r="D317" s="316" t="str">
        <f t="shared" si="93"/>
        <v/>
      </c>
      <c r="E317" s="320"/>
      <c r="F317" s="347">
        <f t="shared" si="90"/>
        <v>0</v>
      </c>
      <c r="G317" s="347">
        <f t="shared" si="94"/>
        <v>0</v>
      </c>
    </row>
    <row r="318" spans="1:7" s="342" customFormat="1" ht="24" customHeight="1" x14ac:dyDescent="0.2">
      <c r="A318" s="357" t="str">
        <f t="shared" si="91"/>
        <v/>
      </c>
      <c r="B318" s="357" t="str">
        <f t="shared" si="92"/>
        <v/>
      </c>
      <c r="C318" s="367"/>
      <c r="D318" s="316" t="str">
        <f t="shared" si="93"/>
        <v/>
      </c>
      <c r="E318" s="320"/>
      <c r="F318" s="347">
        <f t="shared" si="90"/>
        <v>0</v>
      </c>
      <c r="G318" s="347">
        <f t="shared" si="94"/>
        <v>0</v>
      </c>
    </row>
    <row r="319" spans="1:7" s="342" customFormat="1" ht="24" customHeight="1" x14ac:dyDescent="0.2">
      <c r="A319" s="357" t="str">
        <f t="shared" si="91"/>
        <v/>
      </c>
      <c r="B319" s="357" t="str">
        <f t="shared" si="92"/>
        <v/>
      </c>
      <c r="C319" s="367"/>
      <c r="D319" s="316" t="str">
        <f t="shared" si="93"/>
        <v/>
      </c>
      <c r="E319" s="320"/>
      <c r="F319" s="347">
        <f t="shared" si="90"/>
        <v>0</v>
      </c>
      <c r="G319" s="347">
        <f t="shared" si="94"/>
        <v>0</v>
      </c>
    </row>
    <row r="320" spans="1:7" s="342" customFormat="1" ht="24" customHeight="1" x14ac:dyDescent="0.2">
      <c r="A320" s="357" t="str">
        <f t="shared" si="91"/>
        <v/>
      </c>
      <c r="B320" s="357" t="str">
        <f t="shared" si="92"/>
        <v/>
      </c>
      <c r="C320" s="367"/>
      <c r="D320" s="316" t="str">
        <f t="shared" si="93"/>
        <v/>
      </c>
      <c r="E320" s="320"/>
      <c r="F320" s="347">
        <f t="shared" si="90"/>
        <v>0</v>
      </c>
      <c r="G320" s="347">
        <f t="shared" si="94"/>
        <v>0</v>
      </c>
    </row>
    <row r="321" spans="1:7" s="342" customFormat="1" ht="24" customHeight="1" x14ac:dyDescent="0.2">
      <c r="A321" s="357" t="str">
        <f t="shared" si="91"/>
        <v/>
      </c>
      <c r="B321" s="357" t="str">
        <f t="shared" si="92"/>
        <v/>
      </c>
      <c r="C321" s="367"/>
      <c r="D321" s="316" t="str">
        <f t="shared" si="93"/>
        <v/>
      </c>
      <c r="E321" s="320"/>
      <c r="F321" s="347">
        <f t="shared" si="90"/>
        <v>0</v>
      </c>
      <c r="G321" s="347">
        <f t="shared" si="94"/>
        <v>0</v>
      </c>
    </row>
    <row r="322" spans="1:7" s="342" customFormat="1" ht="24" customHeight="1" x14ac:dyDescent="0.2">
      <c r="A322" s="357" t="str">
        <f t="shared" si="91"/>
        <v/>
      </c>
      <c r="B322" s="357" t="str">
        <f t="shared" si="92"/>
        <v/>
      </c>
      <c r="C322" s="367"/>
      <c r="D322" s="316" t="str">
        <f t="shared" si="93"/>
        <v/>
      </c>
      <c r="E322" s="320"/>
      <c r="F322" s="347">
        <f t="shared" si="90"/>
        <v>0</v>
      </c>
      <c r="G322" s="347">
        <f t="shared" si="94"/>
        <v>0</v>
      </c>
    </row>
    <row r="323" spans="1:7" s="342" customFormat="1" ht="24" customHeight="1" x14ac:dyDescent="0.2">
      <c r="A323" s="357" t="str">
        <f t="shared" si="91"/>
        <v/>
      </c>
      <c r="B323" s="357" t="str">
        <f t="shared" si="92"/>
        <v/>
      </c>
      <c r="C323" s="367"/>
      <c r="D323" s="316" t="str">
        <f t="shared" si="93"/>
        <v/>
      </c>
      <c r="E323" s="320"/>
      <c r="F323" s="347">
        <f t="shared" si="90"/>
        <v>0</v>
      </c>
      <c r="G323" s="347">
        <f t="shared" si="94"/>
        <v>0</v>
      </c>
    </row>
    <row r="324" spans="1:7" s="342" customFormat="1" ht="24" customHeight="1" x14ac:dyDescent="0.2">
      <c r="A324" s="357" t="str">
        <f t="shared" si="91"/>
        <v/>
      </c>
      <c r="B324" s="357" t="str">
        <f t="shared" si="92"/>
        <v/>
      </c>
      <c r="C324" s="367"/>
      <c r="D324" s="316" t="str">
        <f t="shared" si="93"/>
        <v/>
      </c>
      <c r="E324" s="320"/>
      <c r="F324" s="347">
        <f t="shared" si="90"/>
        <v>0</v>
      </c>
      <c r="G324" s="347">
        <f t="shared" si="94"/>
        <v>0</v>
      </c>
    </row>
    <row r="325" spans="1:7" s="342" customFormat="1" ht="24" customHeight="1" x14ac:dyDescent="0.2">
      <c r="A325" s="357" t="str">
        <f t="shared" si="91"/>
        <v/>
      </c>
      <c r="B325" s="357" t="str">
        <f t="shared" si="92"/>
        <v/>
      </c>
      <c r="C325" s="367"/>
      <c r="D325" s="316" t="str">
        <f t="shared" si="93"/>
        <v/>
      </c>
      <c r="E325" s="320"/>
      <c r="F325" s="348">
        <f t="shared" si="90"/>
        <v>0</v>
      </c>
      <c r="G325" s="347">
        <f t="shared" si="94"/>
        <v>0</v>
      </c>
    </row>
    <row r="326" spans="1:7" ht="24" customHeight="1" x14ac:dyDescent="0.2">
      <c r="A326" s="358"/>
      <c r="E326" s="322"/>
      <c r="F326" s="341" t="s">
        <v>29</v>
      </c>
      <c r="G326" s="368">
        <f>SUBTOTAL(9,G312:G325)</f>
        <v>0</v>
      </c>
    </row>
    <row r="327" spans="1:7" ht="24" customHeight="1" x14ac:dyDescent="0.2">
      <c r="A327" s="358"/>
      <c r="C327" s="77" t="s">
        <v>536</v>
      </c>
      <c r="E327" s="322"/>
      <c r="G327" s="340"/>
    </row>
    <row r="328" spans="1:7" s="342" customFormat="1" ht="24" customHeight="1" x14ac:dyDescent="0.2">
      <c r="A328" s="357" t="str">
        <f t="shared" ref="A328:A333" si="95">IFERROR(VLOOKUP(C328,Tabla_Insumos,4,FALSE),"")</f>
        <v/>
      </c>
      <c r="B328" s="357" t="str">
        <f t="shared" ref="B328:B333" si="96">IFERROR(VLOOKUP(A328,Tabla_Indices,5,FALSE),"")</f>
        <v/>
      </c>
      <c r="C328" s="366"/>
      <c r="D328" s="318" t="str">
        <f t="shared" ref="D328:D333" si="97">IFERROR(VLOOKUP(C328,Tabla_Insumos,2,FALSE),"")</f>
        <v/>
      </c>
      <c r="E328" s="317"/>
      <c r="F328" s="347">
        <f t="shared" ref="F328:F335" si="98">IFERROR(VLOOKUP(C328,Tabla_Insumos,3,FALSE),0)</f>
        <v>0</v>
      </c>
      <c r="G328" s="347">
        <f>ROUND(E328*F328,2)</f>
        <v>0</v>
      </c>
    </row>
    <row r="329" spans="1:7" s="342" customFormat="1" ht="24" customHeight="1" x14ac:dyDescent="0.2">
      <c r="A329" s="357" t="str">
        <f t="shared" si="95"/>
        <v/>
      </c>
      <c r="B329" s="357" t="str">
        <f t="shared" si="96"/>
        <v/>
      </c>
      <c r="C329" s="366"/>
      <c r="D329" s="318" t="str">
        <f t="shared" si="97"/>
        <v/>
      </c>
      <c r="E329" s="317"/>
      <c r="F329" s="347">
        <f t="shared" si="98"/>
        <v>0</v>
      </c>
      <c r="G329" s="347">
        <f>ROUND(E329*F329,2)</f>
        <v>0</v>
      </c>
    </row>
    <row r="330" spans="1:7" s="342" customFormat="1" ht="24" customHeight="1" x14ac:dyDescent="0.2">
      <c r="A330" s="357" t="str">
        <f t="shared" si="95"/>
        <v/>
      </c>
      <c r="B330" s="357" t="str">
        <f t="shared" si="96"/>
        <v/>
      </c>
      <c r="C330" s="366"/>
      <c r="D330" s="318" t="str">
        <f t="shared" si="97"/>
        <v/>
      </c>
      <c r="E330" s="317"/>
      <c r="F330" s="347">
        <f t="shared" si="98"/>
        <v>0</v>
      </c>
      <c r="G330" s="347">
        <f t="shared" ref="G330:G335" si="99">ROUND(E330*F330,2)</f>
        <v>0</v>
      </c>
    </row>
    <row r="331" spans="1:7" s="342" customFormat="1" ht="24" customHeight="1" x14ac:dyDescent="0.2">
      <c r="A331" s="357" t="str">
        <f t="shared" si="95"/>
        <v/>
      </c>
      <c r="B331" s="357" t="str">
        <f t="shared" si="96"/>
        <v/>
      </c>
      <c r="C331" s="366"/>
      <c r="D331" s="318" t="str">
        <f t="shared" si="97"/>
        <v/>
      </c>
      <c r="E331" s="317"/>
      <c r="F331" s="347">
        <f t="shared" si="98"/>
        <v>0</v>
      </c>
      <c r="G331" s="347">
        <f t="shared" si="99"/>
        <v>0</v>
      </c>
    </row>
    <row r="332" spans="1:7" s="342" customFormat="1" ht="24" customHeight="1" x14ac:dyDescent="0.2">
      <c r="A332" s="357" t="str">
        <f t="shared" si="95"/>
        <v/>
      </c>
      <c r="B332" s="357" t="str">
        <f t="shared" si="96"/>
        <v/>
      </c>
      <c r="C332" s="366"/>
      <c r="D332" s="318" t="str">
        <f t="shared" si="97"/>
        <v/>
      </c>
      <c r="E332" s="317"/>
      <c r="F332" s="347">
        <f t="shared" si="98"/>
        <v>0</v>
      </c>
      <c r="G332" s="347">
        <f t="shared" si="99"/>
        <v>0</v>
      </c>
    </row>
    <row r="333" spans="1:7" s="342" customFormat="1" ht="24" customHeight="1" x14ac:dyDescent="0.2">
      <c r="A333" s="357" t="str">
        <f t="shared" si="95"/>
        <v/>
      </c>
      <c r="B333" s="357" t="str">
        <f t="shared" si="96"/>
        <v/>
      </c>
      <c r="C333" s="366"/>
      <c r="D333" s="318" t="str">
        <f t="shared" si="97"/>
        <v/>
      </c>
      <c r="E333" s="317"/>
      <c r="F333" s="347">
        <f t="shared" si="98"/>
        <v>0</v>
      </c>
      <c r="G333" s="347">
        <f t="shared" si="99"/>
        <v>0</v>
      </c>
    </row>
    <row r="334" spans="1:7" s="342" customFormat="1" ht="24" customHeight="1" x14ac:dyDescent="0.2">
      <c r="A334" s="357" t="str">
        <f>IFERROR(VLOOKUP(C334,Tabla_Insumos,4,FALSE),"")</f>
        <v/>
      </c>
      <c r="B334" s="357" t="str">
        <f>IFERROR(VLOOKUP(A334,Tabla_Indices,5,FALSE),"")</f>
        <v/>
      </c>
      <c r="C334" s="367"/>
      <c r="D334" s="316" t="str">
        <f>IFERROR(VLOOKUP(C334,Tabla_Insumos,2,FALSE),"")</f>
        <v/>
      </c>
      <c r="E334" s="320"/>
      <c r="F334" s="347">
        <f t="shared" si="98"/>
        <v>0</v>
      </c>
      <c r="G334" s="347">
        <f t="shared" si="99"/>
        <v>0</v>
      </c>
    </row>
    <row r="335" spans="1:7" s="342" customFormat="1" ht="24" customHeight="1" x14ac:dyDescent="0.2">
      <c r="A335" s="357" t="str">
        <f>IFERROR(VLOOKUP(C335,Tabla_Insumos,4,FALSE),"")</f>
        <v/>
      </c>
      <c r="B335" s="357" t="str">
        <f>IFERROR(VLOOKUP(A335,Tabla_Indices,5,FALSE),"")</f>
        <v/>
      </c>
      <c r="C335" s="367"/>
      <c r="D335" s="316" t="str">
        <f>IFERROR(VLOOKUP(C335,Tabla_Insumos,2,FALSE),"")</f>
        <v/>
      </c>
      <c r="E335" s="320"/>
      <c r="F335" s="347">
        <f t="shared" si="98"/>
        <v>0</v>
      </c>
      <c r="G335" s="347">
        <f t="shared" si="99"/>
        <v>0</v>
      </c>
    </row>
    <row r="336" spans="1:7" ht="24" customHeight="1" x14ac:dyDescent="0.2">
      <c r="A336" s="358"/>
      <c r="E336" s="322"/>
      <c r="F336" s="341" t="s">
        <v>30</v>
      </c>
      <c r="G336" s="368">
        <f>SUBTOTAL(9,G328:G335)</f>
        <v>0</v>
      </c>
    </row>
    <row r="337" spans="1:7" ht="24" customHeight="1" x14ac:dyDescent="0.2">
      <c r="A337" s="358"/>
      <c r="C337" s="77" t="s">
        <v>537</v>
      </c>
      <c r="E337" s="322"/>
      <c r="G337" s="340"/>
    </row>
    <row r="338" spans="1:7" s="342" customFormat="1" ht="24" customHeight="1" x14ac:dyDescent="0.2">
      <c r="A338" s="357" t="str">
        <f>IFERROR(VLOOKUP(C338,Tabla_Insumos,4,FALSE),"")</f>
        <v/>
      </c>
      <c r="B338" s="357" t="str">
        <f>IFERROR(VLOOKUP(C338,Tabla_Insumos,5,FALSE),"")</f>
        <v/>
      </c>
      <c r="C338" s="366"/>
      <c r="D338" s="318" t="str">
        <f>IFERROR(VLOOKUP(C338,Tabla_Insumos,2,FALSE),"")</f>
        <v/>
      </c>
      <c r="E338" s="317"/>
      <c r="F338" s="347">
        <f t="shared" ref="F338:F346" si="100">IFERROR(VLOOKUP(C338,Tabla_Insumos,3,FALSE),0)</f>
        <v>0</v>
      </c>
      <c r="G338" s="347">
        <f t="shared" ref="G338:G346" si="101">ROUND(E338*F338,2)</f>
        <v>0</v>
      </c>
    </row>
    <row r="339" spans="1:7" s="342" customFormat="1" ht="24" customHeight="1" x14ac:dyDescent="0.2">
      <c r="A339" s="357" t="str">
        <f t="shared" ref="A339:A346" si="102">IFERROR(VLOOKUP(C339,Tabla_Insumos,4,FALSE),"")</f>
        <v/>
      </c>
      <c r="B339" s="357" t="str">
        <f t="shared" ref="B339:B346" si="103">IFERROR(VLOOKUP(C339,Tabla_Insumos,5,FALSE),"")</f>
        <v/>
      </c>
      <c r="C339" s="367"/>
      <c r="D339" s="316" t="str">
        <f t="shared" ref="D339:D346" si="104">IFERROR(VLOOKUP(C339,Tabla_Insumos,2,FALSE),"")</f>
        <v/>
      </c>
      <c r="E339" s="320"/>
      <c r="F339" s="347">
        <f t="shared" si="100"/>
        <v>0</v>
      </c>
      <c r="G339" s="347">
        <f t="shared" si="101"/>
        <v>0</v>
      </c>
    </row>
    <row r="340" spans="1:7" s="342" customFormat="1" ht="24" customHeight="1" x14ac:dyDescent="0.2">
      <c r="A340" s="357" t="str">
        <f t="shared" si="102"/>
        <v/>
      </c>
      <c r="B340" s="357" t="str">
        <f t="shared" si="103"/>
        <v/>
      </c>
      <c r="C340" s="367"/>
      <c r="D340" s="316" t="str">
        <f t="shared" si="104"/>
        <v/>
      </c>
      <c r="E340" s="320"/>
      <c r="F340" s="347">
        <f t="shared" si="100"/>
        <v>0</v>
      </c>
      <c r="G340" s="347">
        <f t="shared" si="101"/>
        <v>0</v>
      </c>
    </row>
    <row r="341" spans="1:7" s="342" customFormat="1" ht="24" customHeight="1" x14ac:dyDescent="0.2">
      <c r="A341" s="357" t="str">
        <f t="shared" si="102"/>
        <v/>
      </c>
      <c r="B341" s="357" t="str">
        <f t="shared" si="103"/>
        <v/>
      </c>
      <c r="C341" s="367"/>
      <c r="D341" s="316" t="str">
        <f t="shared" si="104"/>
        <v/>
      </c>
      <c r="E341" s="320"/>
      <c r="F341" s="347">
        <f t="shared" si="100"/>
        <v>0</v>
      </c>
      <c r="G341" s="347">
        <f t="shared" si="101"/>
        <v>0</v>
      </c>
    </row>
    <row r="342" spans="1:7" s="342" customFormat="1" ht="24" customHeight="1" x14ac:dyDescent="0.2">
      <c r="A342" s="357" t="str">
        <f t="shared" si="102"/>
        <v/>
      </c>
      <c r="B342" s="357" t="str">
        <f t="shared" si="103"/>
        <v/>
      </c>
      <c r="C342" s="367"/>
      <c r="D342" s="316" t="str">
        <f t="shared" si="104"/>
        <v/>
      </c>
      <c r="E342" s="320"/>
      <c r="F342" s="347">
        <f t="shared" si="100"/>
        <v>0</v>
      </c>
      <c r="G342" s="347">
        <f t="shared" si="101"/>
        <v>0</v>
      </c>
    </row>
    <row r="343" spans="1:7" s="342" customFormat="1" ht="24" customHeight="1" x14ac:dyDescent="0.2">
      <c r="A343" s="357" t="str">
        <f t="shared" si="102"/>
        <v/>
      </c>
      <c r="B343" s="357" t="str">
        <f t="shared" si="103"/>
        <v/>
      </c>
      <c r="C343" s="367"/>
      <c r="D343" s="316" t="str">
        <f t="shared" si="104"/>
        <v/>
      </c>
      <c r="E343" s="320"/>
      <c r="F343" s="347">
        <f t="shared" si="100"/>
        <v>0</v>
      </c>
      <c r="G343" s="347">
        <f t="shared" si="101"/>
        <v>0</v>
      </c>
    </row>
    <row r="344" spans="1:7" s="342" customFormat="1" ht="24" customHeight="1" x14ac:dyDescent="0.2">
      <c r="A344" s="357" t="str">
        <f t="shared" si="102"/>
        <v/>
      </c>
      <c r="B344" s="357" t="str">
        <f t="shared" si="103"/>
        <v/>
      </c>
      <c r="C344" s="367"/>
      <c r="D344" s="316" t="str">
        <f t="shared" si="104"/>
        <v/>
      </c>
      <c r="E344" s="320"/>
      <c r="F344" s="347">
        <f t="shared" si="100"/>
        <v>0</v>
      </c>
      <c r="G344" s="347">
        <f t="shared" si="101"/>
        <v>0</v>
      </c>
    </row>
    <row r="345" spans="1:7" s="342" customFormat="1" ht="24" customHeight="1" x14ac:dyDescent="0.2">
      <c r="A345" s="357" t="str">
        <f t="shared" si="102"/>
        <v/>
      </c>
      <c r="B345" s="357" t="str">
        <f t="shared" si="103"/>
        <v/>
      </c>
      <c r="C345" s="367"/>
      <c r="D345" s="316" t="str">
        <f t="shared" si="104"/>
        <v/>
      </c>
      <c r="E345" s="320"/>
      <c r="F345" s="347">
        <f t="shared" si="100"/>
        <v>0</v>
      </c>
      <c r="G345" s="347">
        <f t="shared" si="101"/>
        <v>0</v>
      </c>
    </row>
    <row r="346" spans="1:7" s="342" customFormat="1" ht="24" customHeight="1" x14ac:dyDescent="0.2">
      <c r="A346" s="357" t="str">
        <f t="shared" si="102"/>
        <v/>
      </c>
      <c r="B346" s="357" t="str">
        <f t="shared" si="103"/>
        <v/>
      </c>
      <c r="C346" s="367"/>
      <c r="D346" s="316" t="str">
        <f t="shared" si="104"/>
        <v/>
      </c>
      <c r="E346" s="320"/>
      <c r="F346" s="347">
        <f t="shared" si="100"/>
        <v>0</v>
      </c>
      <c r="G346" s="347">
        <f t="shared" si="101"/>
        <v>0</v>
      </c>
    </row>
    <row r="347" spans="1:7" ht="24" customHeight="1" x14ac:dyDescent="0.2">
      <c r="A347" s="359"/>
      <c r="E347" s="322"/>
      <c r="F347" s="341" t="s">
        <v>31</v>
      </c>
      <c r="G347" s="368">
        <f>SUBTOTAL(9,G338:G346)</f>
        <v>0</v>
      </c>
    </row>
    <row r="348" spans="1:7" ht="24" customHeight="1" x14ac:dyDescent="0.2">
      <c r="A348" s="358"/>
      <c r="E348" s="322"/>
      <c r="G348" s="340"/>
    </row>
    <row r="349" spans="1:7" ht="24" customHeight="1" x14ac:dyDescent="0.2">
      <c r="A349" s="360" t="str">
        <f>B307</f>
        <v>7</v>
      </c>
      <c r="B349" s="141" t="str">
        <f>C307</f>
        <v>Escuela Batalla de Maipú / Escuela Técnica de Capacitación laboral Remedios de San Martin</v>
      </c>
      <c r="C349" s="343"/>
      <c r="D349" s="343" t="s">
        <v>32</v>
      </c>
      <c r="E349" s="344"/>
      <c r="F349" s="371" t="s">
        <v>33</v>
      </c>
      <c r="G349" s="372">
        <f>SUBTOTAL(9,G312:G348)</f>
        <v>0</v>
      </c>
    </row>
    <row r="351" spans="1:7" ht="24" customHeight="1" x14ac:dyDescent="0.2">
      <c r="A351" s="349" t="s">
        <v>35</v>
      </c>
      <c r="B351" s="350"/>
      <c r="C351" s="143"/>
      <c r="D351" s="143"/>
      <c r="E351" s="143"/>
      <c r="F351" s="143"/>
      <c r="G351" s="361"/>
    </row>
    <row r="352" spans="1:7" ht="24" customHeight="1" x14ac:dyDescent="0.2">
      <c r="A352" s="352" t="s">
        <v>533</v>
      </c>
      <c r="B352" s="353" t="str">
        <f>Comitente</f>
        <v>DIRECCIÓN PROVINCIAL RED DE GAS</v>
      </c>
      <c r="C352" s="362"/>
      <c r="D352" s="77"/>
      <c r="E352" s="77"/>
      <c r="F352" s="336"/>
      <c r="G352" s="337"/>
    </row>
    <row r="353" spans="1:7" ht="24" customHeight="1" x14ac:dyDescent="0.2">
      <c r="A353" s="352" t="s">
        <v>534</v>
      </c>
      <c r="B353" s="353">
        <f>Contratista</f>
        <v>0</v>
      </c>
      <c r="C353" s="363"/>
      <c r="D353" s="363"/>
      <c r="E353" s="363"/>
      <c r="F353" s="336"/>
      <c r="G353" s="337"/>
    </row>
    <row r="354" spans="1:7" ht="24" customHeight="1" x14ac:dyDescent="0.2">
      <c r="A354" s="352" t="s">
        <v>22</v>
      </c>
      <c r="B354" s="353" t="str">
        <f>Obra</f>
        <v>MANTENIMIENTO CALINGASTA- SECTOR 1.B</v>
      </c>
      <c r="C354" s="363"/>
      <c r="D354" s="363"/>
      <c r="E354" s="363"/>
      <c r="F354" s="336" t="s">
        <v>36</v>
      </c>
      <c r="G354" s="364">
        <f>Fecha_Base</f>
        <v>0</v>
      </c>
    </row>
    <row r="355" spans="1:7" ht="24" customHeight="1" x14ac:dyDescent="0.2">
      <c r="A355" s="354" t="s">
        <v>532</v>
      </c>
      <c r="B355" s="161" t="str">
        <f>Ubicación</f>
        <v>Departamento CALINGASTA</v>
      </c>
      <c r="C355" s="77"/>
      <c r="E355" s="322"/>
      <c r="G355" s="340"/>
    </row>
    <row r="356" spans="1:7" ht="24" customHeight="1" x14ac:dyDescent="0.2">
      <c r="A356" s="354" t="s">
        <v>37</v>
      </c>
      <c r="B356" s="338" t="str">
        <f>IFERROR(VALUE(LEFT(B357,FIND(".",B357)-1)),"")</f>
        <v/>
      </c>
      <c r="C356" s="74" t="str">
        <f>IFERROR(VLOOKUP(B356,Tabla_CyP,2,FALSE),"")</f>
        <v/>
      </c>
      <c r="E356" s="322"/>
      <c r="G356" s="340"/>
    </row>
    <row r="357" spans="1:7" ht="24" customHeight="1" x14ac:dyDescent="0.2">
      <c r="A357" s="354" t="s">
        <v>23</v>
      </c>
      <c r="B357" s="339" t="str">
        <f>IFERROR(VLOOKUP(COUNTIF($A$1:A357,"ANALISIS DE PRECIOS"),Tabla_NumeroItem,2,FALSE),"")</f>
        <v>8</v>
      </c>
      <c r="C357" s="74" t="str">
        <f>IFERROR(VLOOKUP(B357,Tabla_CyP,2,FALSE),"")</f>
        <v>Escuela Benito Juárez (JINZ 25)</v>
      </c>
      <c r="E357" s="322"/>
      <c r="F357" s="336" t="s">
        <v>24</v>
      </c>
      <c r="G357" s="340" t="str">
        <f>IFERROR(VLOOKUP(B357,Tabla_CyP,4,FALSE),"")</f>
        <v>GL</v>
      </c>
    </row>
    <row r="358" spans="1:7" ht="24" customHeight="1" x14ac:dyDescent="0.2">
      <c r="A358" s="354"/>
      <c r="B358" s="161"/>
      <c r="E358" s="322"/>
      <c r="G358" s="340"/>
    </row>
    <row r="359" spans="1:7" ht="24" customHeight="1" x14ac:dyDescent="0.2">
      <c r="A359" s="429" t="s">
        <v>451</v>
      </c>
      <c r="B359" s="430"/>
      <c r="C359" s="431" t="s">
        <v>0</v>
      </c>
      <c r="D359" s="431" t="s">
        <v>25</v>
      </c>
      <c r="E359" s="433" t="s">
        <v>26</v>
      </c>
      <c r="F359" s="435" t="s">
        <v>27</v>
      </c>
      <c r="G359" s="435" t="s">
        <v>28</v>
      </c>
    </row>
    <row r="360" spans="1:7" ht="24" customHeight="1" x14ac:dyDescent="0.2">
      <c r="A360" s="355" t="s">
        <v>452</v>
      </c>
      <c r="B360" s="355" t="s">
        <v>453</v>
      </c>
      <c r="C360" s="432"/>
      <c r="D360" s="432"/>
      <c r="E360" s="434"/>
      <c r="F360" s="436"/>
      <c r="G360" s="436"/>
    </row>
    <row r="361" spans="1:7" ht="24" customHeight="1" x14ac:dyDescent="0.2">
      <c r="A361" s="333"/>
      <c r="B361" s="356"/>
      <c r="C361" s="106" t="s">
        <v>535</v>
      </c>
      <c r="D361" s="343"/>
      <c r="E361" s="344"/>
      <c r="F361" s="345"/>
      <c r="G361" s="346"/>
    </row>
    <row r="362" spans="1:7" s="342" customFormat="1" ht="24" customHeight="1" x14ac:dyDescent="0.2">
      <c r="A362" s="357" t="str">
        <f>IFERROR(VLOOKUP(C362,Tabla_Insumos,4,FALSE),"")</f>
        <v/>
      </c>
      <c r="B362" s="357" t="str">
        <f>IFERROR(VLOOKUP(C362,Tabla_Insumos,5,FALSE),"")</f>
        <v/>
      </c>
      <c r="C362" s="370"/>
      <c r="D362" s="318" t="str">
        <f>IFERROR(VLOOKUP(C362,Tabla_Insumos,2,FALSE),"")</f>
        <v/>
      </c>
      <c r="E362" s="317"/>
      <c r="F362" s="347">
        <f t="shared" ref="F362:F375" si="105">IFERROR(VLOOKUP(C362,Tabla_Insumos,3,FALSE),0)</f>
        <v>0</v>
      </c>
      <c r="G362" s="347">
        <f>ROUND(E362*F362,2)</f>
        <v>0</v>
      </c>
    </row>
    <row r="363" spans="1:7" s="342" customFormat="1" ht="24" customHeight="1" x14ac:dyDescent="0.2">
      <c r="A363" s="357" t="str">
        <f t="shared" ref="A363:A375" si="106">IFERROR(VLOOKUP(C363,Tabla_Insumos,4,FALSE),"")</f>
        <v/>
      </c>
      <c r="B363" s="357" t="str">
        <f t="shared" ref="B363:B375" si="107">IFERROR(VLOOKUP(C363,Tabla_Insumos,5,FALSE),"")</f>
        <v/>
      </c>
      <c r="C363" s="367"/>
      <c r="D363" s="316" t="str">
        <f t="shared" ref="D363:D375" si="108">IFERROR(VLOOKUP(C363,Tabla_Insumos,2,FALSE),"")</f>
        <v/>
      </c>
      <c r="E363" s="320"/>
      <c r="F363" s="347">
        <f t="shared" si="105"/>
        <v>0</v>
      </c>
      <c r="G363" s="347">
        <f t="shared" ref="G363:G375" si="109">ROUND(E363*F363,2)</f>
        <v>0</v>
      </c>
    </row>
    <row r="364" spans="1:7" s="342" customFormat="1" ht="24" customHeight="1" x14ac:dyDescent="0.2">
      <c r="A364" s="357" t="str">
        <f t="shared" si="106"/>
        <v/>
      </c>
      <c r="B364" s="357" t="str">
        <f t="shared" si="107"/>
        <v/>
      </c>
      <c r="C364" s="367"/>
      <c r="D364" s="316" t="str">
        <f t="shared" si="108"/>
        <v/>
      </c>
      <c r="E364" s="320"/>
      <c r="F364" s="347">
        <f t="shared" si="105"/>
        <v>0</v>
      </c>
      <c r="G364" s="347">
        <f t="shared" si="109"/>
        <v>0</v>
      </c>
    </row>
    <row r="365" spans="1:7" s="342" customFormat="1" ht="24" customHeight="1" x14ac:dyDescent="0.2">
      <c r="A365" s="357" t="str">
        <f t="shared" si="106"/>
        <v/>
      </c>
      <c r="B365" s="357" t="str">
        <f t="shared" si="107"/>
        <v/>
      </c>
      <c r="C365" s="367"/>
      <c r="D365" s="316" t="str">
        <f t="shared" si="108"/>
        <v/>
      </c>
      <c r="E365" s="320"/>
      <c r="F365" s="347">
        <f t="shared" si="105"/>
        <v>0</v>
      </c>
      <c r="G365" s="347">
        <f t="shared" si="109"/>
        <v>0</v>
      </c>
    </row>
    <row r="366" spans="1:7" s="342" customFormat="1" ht="24" customHeight="1" x14ac:dyDescent="0.2">
      <c r="A366" s="357" t="str">
        <f t="shared" si="106"/>
        <v/>
      </c>
      <c r="B366" s="357" t="str">
        <f t="shared" si="107"/>
        <v/>
      </c>
      <c r="C366" s="367"/>
      <c r="D366" s="316" t="str">
        <f t="shared" si="108"/>
        <v/>
      </c>
      <c r="E366" s="320"/>
      <c r="F366" s="347">
        <f t="shared" si="105"/>
        <v>0</v>
      </c>
      <c r="G366" s="347">
        <f t="shared" si="109"/>
        <v>0</v>
      </c>
    </row>
    <row r="367" spans="1:7" s="342" customFormat="1" ht="24" customHeight="1" x14ac:dyDescent="0.2">
      <c r="A367" s="357" t="str">
        <f t="shared" si="106"/>
        <v/>
      </c>
      <c r="B367" s="357" t="str">
        <f t="shared" si="107"/>
        <v/>
      </c>
      <c r="C367" s="367"/>
      <c r="D367" s="316" t="str">
        <f t="shared" si="108"/>
        <v/>
      </c>
      <c r="E367" s="320"/>
      <c r="F367" s="347">
        <f t="shared" si="105"/>
        <v>0</v>
      </c>
      <c r="G367" s="347">
        <f t="shared" si="109"/>
        <v>0</v>
      </c>
    </row>
    <row r="368" spans="1:7" s="342" customFormat="1" ht="24" customHeight="1" x14ac:dyDescent="0.2">
      <c r="A368" s="357" t="str">
        <f t="shared" si="106"/>
        <v/>
      </c>
      <c r="B368" s="357" t="str">
        <f t="shared" si="107"/>
        <v/>
      </c>
      <c r="C368" s="367"/>
      <c r="D368" s="316" t="str">
        <f t="shared" si="108"/>
        <v/>
      </c>
      <c r="E368" s="320"/>
      <c r="F368" s="347">
        <f t="shared" si="105"/>
        <v>0</v>
      </c>
      <c r="G368" s="347">
        <f t="shared" si="109"/>
        <v>0</v>
      </c>
    </row>
    <row r="369" spans="1:7" s="342" customFormat="1" ht="24" customHeight="1" x14ac:dyDescent="0.2">
      <c r="A369" s="357" t="str">
        <f t="shared" si="106"/>
        <v/>
      </c>
      <c r="B369" s="357" t="str">
        <f t="shared" si="107"/>
        <v/>
      </c>
      <c r="C369" s="367"/>
      <c r="D369" s="316" t="str">
        <f t="shared" si="108"/>
        <v/>
      </c>
      <c r="E369" s="320"/>
      <c r="F369" s="347">
        <f t="shared" si="105"/>
        <v>0</v>
      </c>
      <c r="G369" s="347">
        <f t="shared" si="109"/>
        <v>0</v>
      </c>
    </row>
    <row r="370" spans="1:7" s="342" customFormat="1" ht="24" customHeight="1" x14ac:dyDescent="0.2">
      <c r="A370" s="357" t="str">
        <f t="shared" si="106"/>
        <v/>
      </c>
      <c r="B370" s="357" t="str">
        <f t="shared" si="107"/>
        <v/>
      </c>
      <c r="C370" s="367"/>
      <c r="D370" s="316" t="str">
        <f t="shared" si="108"/>
        <v/>
      </c>
      <c r="E370" s="320"/>
      <c r="F370" s="347">
        <f t="shared" si="105"/>
        <v>0</v>
      </c>
      <c r="G370" s="347">
        <f t="shared" si="109"/>
        <v>0</v>
      </c>
    </row>
    <row r="371" spans="1:7" s="342" customFormat="1" ht="24" customHeight="1" x14ac:dyDescent="0.2">
      <c r="A371" s="357" t="str">
        <f t="shared" si="106"/>
        <v/>
      </c>
      <c r="B371" s="357" t="str">
        <f t="shared" si="107"/>
        <v/>
      </c>
      <c r="C371" s="367"/>
      <c r="D371" s="316" t="str">
        <f t="shared" si="108"/>
        <v/>
      </c>
      <c r="E371" s="320"/>
      <c r="F371" s="347">
        <f t="shared" si="105"/>
        <v>0</v>
      </c>
      <c r="G371" s="347">
        <f t="shared" si="109"/>
        <v>0</v>
      </c>
    </row>
    <row r="372" spans="1:7" s="342" customFormat="1" ht="24" customHeight="1" x14ac:dyDescent="0.2">
      <c r="A372" s="357" t="str">
        <f t="shared" si="106"/>
        <v/>
      </c>
      <c r="B372" s="357" t="str">
        <f t="shared" si="107"/>
        <v/>
      </c>
      <c r="C372" s="367"/>
      <c r="D372" s="316" t="str">
        <f t="shared" si="108"/>
        <v/>
      </c>
      <c r="E372" s="320"/>
      <c r="F372" s="347">
        <f t="shared" si="105"/>
        <v>0</v>
      </c>
      <c r="G372" s="347">
        <f t="shared" si="109"/>
        <v>0</v>
      </c>
    </row>
    <row r="373" spans="1:7" s="342" customFormat="1" ht="24" customHeight="1" x14ac:dyDescent="0.2">
      <c r="A373" s="357" t="str">
        <f t="shared" si="106"/>
        <v/>
      </c>
      <c r="B373" s="357" t="str">
        <f t="shared" si="107"/>
        <v/>
      </c>
      <c r="C373" s="367"/>
      <c r="D373" s="316" t="str">
        <f t="shared" si="108"/>
        <v/>
      </c>
      <c r="E373" s="320"/>
      <c r="F373" s="347">
        <f t="shared" si="105"/>
        <v>0</v>
      </c>
      <c r="G373" s="347">
        <f t="shared" si="109"/>
        <v>0</v>
      </c>
    </row>
    <row r="374" spans="1:7" s="342" customFormat="1" ht="24" customHeight="1" x14ac:dyDescent="0.2">
      <c r="A374" s="357" t="str">
        <f t="shared" si="106"/>
        <v/>
      </c>
      <c r="B374" s="357" t="str">
        <f t="shared" si="107"/>
        <v/>
      </c>
      <c r="C374" s="367"/>
      <c r="D374" s="316" t="str">
        <f t="shared" si="108"/>
        <v/>
      </c>
      <c r="E374" s="320"/>
      <c r="F374" s="347">
        <f t="shared" si="105"/>
        <v>0</v>
      </c>
      <c r="G374" s="347">
        <f t="shared" si="109"/>
        <v>0</v>
      </c>
    </row>
    <row r="375" spans="1:7" s="342" customFormat="1" ht="24" customHeight="1" x14ac:dyDescent="0.2">
      <c r="A375" s="357" t="str">
        <f t="shared" si="106"/>
        <v/>
      </c>
      <c r="B375" s="357" t="str">
        <f t="shared" si="107"/>
        <v/>
      </c>
      <c r="C375" s="367"/>
      <c r="D375" s="316" t="str">
        <f t="shared" si="108"/>
        <v/>
      </c>
      <c r="E375" s="320"/>
      <c r="F375" s="348">
        <f t="shared" si="105"/>
        <v>0</v>
      </c>
      <c r="G375" s="347">
        <f t="shared" si="109"/>
        <v>0</v>
      </c>
    </row>
    <row r="376" spans="1:7" ht="24" customHeight="1" x14ac:dyDescent="0.2">
      <c r="A376" s="358"/>
      <c r="E376" s="322"/>
      <c r="F376" s="341" t="s">
        <v>29</v>
      </c>
      <c r="G376" s="368">
        <f>SUBTOTAL(9,G362:G375)</f>
        <v>0</v>
      </c>
    </row>
    <row r="377" spans="1:7" ht="24" customHeight="1" x14ac:dyDescent="0.2">
      <c r="A377" s="358"/>
      <c r="C377" s="77" t="s">
        <v>536</v>
      </c>
      <c r="E377" s="322"/>
      <c r="G377" s="340"/>
    </row>
    <row r="378" spans="1:7" s="342" customFormat="1" ht="24" customHeight="1" x14ac:dyDescent="0.2">
      <c r="A378" s="357" t="str">
        <f t="shared" ref="A378:A383" si="110">IFERROR(VLOOKUP(C378,Tabla_Insumos,4,FALSE),"")</f>
        <v/>
      </c>
      <c r="B378" s="357" t="str">
        <f t="shared" ref="B378:B383" si="111">IFERROR(VLOOKUP(A378,Tabla_Indices,5,FALSE),"")</f>
        <v/>
      </c>
      <c r="C378" s="366"/>
      <c r="D378" s="318" t="str">
        <f t="shared" ref="D378:D383" si="112">IFERROR(VLOOKUP(C378,Tabla_Insumos,2,FALSE),"")</f>
        <v/>
      </c>
      <c r="E378" s="317"/>
      <c r="F378" s="347">
        <f t="shared" ref="F378:F385" si="113">IFERROR(VLOOKUP(C378,Tabla_Insumos,3,FALSE),0)</f>
        <v>0</v>
      </c>
      <c r="G378" s="347">
        <f>ROUND(E378*F378,2)</f>
        <v>0</v>
      </c>
    </row>
    <row r="379" spans="1:7" s="342" customFormat="1" ht="24" customHeight="1" x14ac:dyDescent="0.2">
      <c r="A379" s="357" t="str">
        <f t="shared" si="110"/>
        <v/>
      </c>
      <c r="B379" s="357" t="str">
        <f t="shared" si="111"/>
        <v/>
      </c>
      <c r="C379" s="366"/>
      <c r="D379" s="318" t="str">
        <f t="shared" si="112"/>
        <v/>
      </c>
      <c r="E379" s="317"/>
      <c r="F379" s="347">
        <f t="shared" si="113"/>
        <v>0</v>
      </c>
      <c r="G379" s="347">
        <f>ROUND(E379*F379,2)</f>
        <v>0</v>
      </c>
    </row>
    <row r="380" spans="1:7" s="342" customFormat="1" ht="24" customHeight="1" x14ac:dyDescent="0.2">
      <c r="A380" s="357" t="str">
        <f t="shared" si="110"/>
        <v/>
      </c>
      <c r="B380" s="357" t="str">
        <f t="shared" si="111"/>
        <v/>
      </c>
      <c r="C380" s="366"/>
      <c r="D380" s="318" t="str">
        <f t="shared" si="112"/>
        <v/>
      </c>
      <c r="E380" s="317"/>
      <c r="F380" s="347">
        <f t="shared" si="113"/>
        <v>0</v>
      </c>
      <c r="G380" s="347">
        <f t="shared" ref="G380:G385" si="114">ROUND(E380*F380,2)</f>
        <v>0</v>
      </c>
    </row>
    <row r="381" spans="1:7" s="342" customFormat="1" ht="24" customHeight="1" x14ac:dyDescent="0.2">
      <c r="A381" s="357" t="str">
        <f t="shared" si="110"/>
        <v/>
      </c>
      <c r="B381" s="357" t="str">
        <f t="shared" si="111"/>
        <v/>
      </c>
      <c r="C381" s="366"/>
      <c r="D381" s="318" t="str">
        <f t="shared" si="112"/>
        <v/>
      </c>
      <c r="E381" s="317"/>
      <c r="F381" s="347">
        <f t="shared" si="113"/>
        <v>0</v>
      </c>
      <c r="G381" s="347">
        <f t="shared" si="114"/>
        <v>0</v>
      </c>
    </row>
    <row r="382" spans="1:7" s="342" customFormat="1" ht="24" customHeight="1" x14ac:dyDescent="0.2">
      <c r="A382" s="357" t="str">
        <f t="shared" si="110"/>
        <v/>
      </c>
      <c r="B382" s="357" t="str">
        <f t="shared" si="111"/>
        <v/>
      </c>
      <c r="C382" s="366"/>
      <c r="D382" s="318" t="str">
        <f t="shared" si="112"/>
        <v/>
      </c>
      <c r="E382" s="317"/>
      <c r="F382" s="347">
        <f t="shared" si="113"/>
        <v>0</v>
      </c>
      <c r="G382" s="347">
        <f t="shared" si="114"/>
        <v>0</v>
      </c>
    </row>
    <row r="383" spans="1:7" s="342" customFormat="1" ht="24" customHeight="1" x14ac:dyDescent="0.2">
      <c r="A383" s="357" t="str">
        <f t="shared" si="110"/>
        <v/>
      </c>
      <c r="B383" s="357" t="str">
        <f t="shared" si="111"/>
        <v/>
      </c>
      <c r="C383" s="366"/>
      <c r="D383" s="318" t="str">
        <f t="shared" si="112"/>
        <v/>
      </c>
      <c r="E383" s="317"/>
      <c r="F383" s="347">
        <f t="shared" si="113"/>
        <v>0</v>
      </c>
      <c r="G383" s="347">
        <f t="shared" si="114"/>
        <v>0</v>
      </c>
    </row>
    <row r="384" spans="1:7" s="342" customFormat="1" ht="24" customHeight="1" x14ac:dyDescent="0.2">
      <c r="A384" s="357" t="str">
        <f>IFERROR(VLOOKUP(C384,Tabla_Insumos,4,FALSE),"")</f>
        <v/>
      </c>
      <c r="B384" s="357" t="str">
        <f>IFERROR(VLOOKUP(A384,Tabla_Indices,5,FALSE),"")</f>
        <v/>
      </c>
      <c r="C384" s="367"/>
      <c r="D384" s="316" t="str">
        <f>IFERROR(VLOOKUP(C384,Tabla_Insumos,2,FALSE),"")</f>
        <v/>
      </c>
      <c r="E384" s="320"/>
      <c r="F384" s="347">
        <f t="shared" si="113"/>
        <v>0</v>
      </c>
      <c r="G384" s="347">
        <f t="shared" si="114"/>
        <v>0</v>
      </c>
    </row>
    <row r="385" spans="1:7" s="342" customFormat="1" ht="24" customHeight="1" x14ac:dyDescent="0.2">
      <c r="A385" s="357" t="str">
        <f>IFERROR(VLOOKUP(C385,Tabla_Insumos,4,FALSE),"")</f>
        <v/>
      </c>
      <c r="B385" s="357" t="str">
        <f>IFERROR(VLOOKUP(A385,Tabla_Indices,5,FALSE),"")</f>
        <v/>
      </c>
      <c r="C385" s="367"/>
      <c r="D385" s="316" t="str">
        <f>IFERROR(VLOOKUP(C385,Tabla_Insumos,2,FALSE),"")</f>
        <v/>
      </c>
      <c r="E385" s="320"/>
      <c r="F385" s="347">
        <f t="shared" si="113"/>
        <v>0</v>
      </c>
      <c r="G385" s="347">
        <f t="shared" si="114"/>
        <v>0</v>
      </c>
    </row>
    <row r="386" spans="1:7" ht="24" customHeight="1" x14ac:dyDescent="0.2">
      <c r="A386" s="358"/>
      <c r="E386" s="322"/>
      <c r="F386" s="341" t="s">
        <v>30</v>
      </c>
      <c r="G386" s="368">
        <f>SUBTOTAL(9,G378:G385)</f>
        <v>0</v>
      </c>
    </row>
    <row r="387" spans="1:7" ht="24" customHeight="1" x14ac:dyDescent="0.2">
      <c r="A387" s="358"/>
      <c r="C387" s="77" t="s">
        <v>537</v>
      </c>
      <c r="E387" s="322"/>
      <c r="G387" s="340"/>
    </row>
    <row r="388" spans="1:7" s="342" customFormat="1" ht="24" customHeight="1" x14ac:dyDescent="0.2">
      <c r="A388" s="357" t="str">
        <f>IFERROR(VLOOKUP(C388,Tabla_Insumos,4,FALSE),"")</f>
        <v/>
      </c>
      <c r="B388" s="357" t="str">
        <f>IFERROR(VLOOKUP(C388,Tabla_Insumos,5,FALSE),"")</f>
        <v/>
      </c>
      <c r="C388" s="366"/>
      <c r="D388" s="318" t="str">
        <f>IFERROR(VLOOKUP(C388,Tabla_Insumos,2,FALSE),"")</f>
        <v/>
      </c>
      <c r="E388" s="317"/>
      <c r="F388" s="347">
        <f t="shared" ref="F388:F396" si="115">IFERROR(VLOOKUP(C388,Tabla_Insumos,3,FALSE),0)</f>
        <v>0</v>
      </c>
      <c r="G388" s="347">
        <f t="shared" ref="G388:G396" si="116">ROUND(E388*F388,2)</f>
        <v>0</v>
      </c>
    </row>
    <row r="389" spans="1:7" s="342" customFormat="1" ht="24" customHeight="1" x14ac:dyDescent="0.2">
      <c r="A389" s="357" t="str">
        <f>IFERROR(VLOOKUP(C389,Tabla_Insumos,4,FALSE),"")</f>
        <v/>
      </c>
      <c r="B389" s="357" t="str">
        <f>IFERROR(VLOOKUP(C389,Tabla_Insumos,5,FALSE),"")</f>
        <v/>
      </c>
      <c r="C389" s="366"/>
      <c r="D389" s="318" t="str">
        <f>IFERROR(VLOOKUP(C389,Tabla_Insumos,2,FALSE),"")</f>
        <v/>
      </c>
      <c r="E389" s="317"/>
      <c r="F389" s="347">
        <f t="shared" si="115"/>
        <v>0</v>
      </c>
      <c r="G389" s="347">
        <f t="shared" si="116"/>
        <v>0</v>
      </c>
    </row>
    <row r="390" spans="1:7" s="342" customFormat="1" ht="24" customHeight="1" x14ac:dyDescent="0.2">
      <c r="A390" s="357" t="str">
        <f>IFERROR(VLOOKUP(C390,Tabla_Insumos,4,FALSE),"")</f>
        <v/>
      </c>
      <c r="B390" s="357" t="str">
        <f>IFERROR(VLOOKUP(C390,Tabla_Insumos,5,FALSE),"")</f>
        <v/>
      </c>
      <c r="C390" s="366"/>
      <c r="D390" s="318" t="str">
        <f>IFERROR(VLOOKUP(C390,Tabla_Insumos,2,FALSE),"")</f>
        <v/>
      </c>
      <c r="E390" s="317"/>
      <c r="F390" s="347">
        <f t="shared" si="115"/>
        <v>0</v>
      </c>
      <c r="G390" s="347">
        <f t="shared" si="116"/>
        <v>0</v>
      </c>
    </row>
    <row r="391" spans="1:7" s="342" customFormat="1" ht="24" customHeight="1" x14ac:dyDescent="0.2">
      <c r="A391" s="357" t="str">
        <f t="shared" ref="A391:A396" si="117">IFERROR(VLOOKUP(C391,Tabla_Insumos,4,FALSE),"")</f>
        <v/>
      </c>
      <c r="B391" s="357" t="str">
        <f t="shared" ref="B391:B396" si="118">IFERROR(VLOOKUP(C391,Tabla_Insumos,5,FALSE),"")</f>
        <v/>
      </c>
      <c r="C391" s="367"/>
      <c r="D391" s="316" t="str">
        <f t="shared" ref="D391:D396" si="119">IFERROR(VLOOKUP(C391,Tabla_Insumos,2,FALSE),"")</f>
        <v/>
      </c>
      <c r="E391" s="320"/>
      <c r="F391" s="347">
        <f t="shared" si="115"/>
        <v>0</v>
      </c>
      <c r="G391" s="347">
        <f t="shared" si="116"/>
        <v>0</v>
      </c>
    </row>
    <row r="392" spans="1:7" s="342" customFormat="1" ht="24" customHeight="1" x14ac:dyDescent="0.2">
      <c r="A392" s="357" t="str">
        <f t="shared" si="117"/>
        <v/>
      </c>
      <c r="B392" s="357" t="str">
        <f t="shared" si="118"/>
        <v/>
      </c>
      <c r="C392" s="367"/>
      <c r="D392" s="316" t="str">
        <f t="shared" si="119"/>
        <v/>
      </c>
      <c r="E392" s="320"/>
      <c r="F392" s="347">
        <f t="shared" si="115"/>
        <v>0</v>
      </c>
      <c r="G392" s="347">
        <f t="shared" si="116"/>
        <v>0</v>
      </c>
    </row>
    <row r="393" spans="1:7" s="342" customFormat="1" ht="24" customHeight="1" x14ac:dyDescent="0.2">
      <c r="A393" s="357" t="str">
        <f t="shared" si="117"/>
        <v/>
      </c>
      <c r="B393" s="357" t="str">
        <f t="shared" si="118"/>
        <v/>
      </c>
      <c r="C393" s="367"/>
      <c r="D393" s="316" t="str">
        <f t="shared" si="119"/>
        <v/>
      </c>
      <c r="E393" s="320"/>
      <c r="F393" s="347">
        <f t="shared" si="115"/>
        <v>0</v>
      </c>
      <c r="G393" s="347">
        <f t="shared" si="116"/>
        <v>0</v>
      </c>
    </row>
    <row r="394" spans="1:7" s="342" customFormat="1" ht="24" customHeight="1" x14ac:dyDescent="0.2">
      <c r="A394" s="357" t="str">
        <f t="shared" si="117"/>
        <v/>
      </c>
      <c r="B394" s="357" t="str">
        <f t="shared" si="118"/>
        <v/>
      </c>
      <c r="C394" s="367"/>
      <c r="D394" s="316" t="str">
        <f t="shared" si="119"/>
        <v/>
      </c>
      <c r="E394" s="320"/>
      <c r="F394" s="347">
        <f t="shared" si="115"/>
        <v>0</v>
      </c>
      <c r="G394" s="347">
        <f t="shared" si="116"/>
        <v>0</v>
      </c>
    </row>
    <row r="395" spans="1:7" s="342" customFormat="1" ht="24" customHeight="1" x14ac:dyDescent="0.2">
      <c r="A395" s="357" t="str">
        <f t="shared" si="117"/>
        <v/>
      </c>
      <c r="B395" s="357" t="str">
        <f t="shared" si="118"/>
        <v/>
      </c>
      <c r="C395" s="367"/>
      <c r="D395" s="316" t="str">
        <f t="shared" si="119"/>
        <v/>
      </c>
      <c r="E395" s="320"/>
      <c r="F395" s="347">
        <f t="shared" si="115"/>
        <v>0</v>
      </c>
      <c r="G395" s="347">
        <f t="shared" si="116"/>
        <v>0</v>
      </c>
    </row>
    <row r="396" spans="1:7" s="342" customFormat="1" ht="24" customHeight="1" x14ac:dyDescent="0.2">
      <c r="A396" s="357" t="str">
        <f t="shared" si="117"/>
        <v/>
      </c>
      <c r="B396" s="357" t="str">
        <f t="shared" si="118"/>
        <v/>
      </c>
      <c r="C396" s="367"/>
      <c r="D396" s="316" t="str">
        <f t="shared" si="119"/>
        <v/>
      </c>
      <c r="E396" s="320"/>
      <c r="F396" s="347">
        <f t="shared" si="115"/>
        <v>0</v>
      </c>
      <c r="G396" s="347">
        <f t="shared" si="116"/>
        <v>0</v>
      </c>
    </row>
    <row r="397" spans="1:7" ht="24" customHeight="1" x14ac:dyDescent="0.2">
      <c r="A397" s="359"/>
      <c r="E397" s="322"/>
      <c r="F397" s="341" t="s">
        <v>31</v>
      </c>
      <c r="G397" s="368">
        <f>SUBTOTAL(9,G388:G396)</f>
        <v>0</v>
      </c>
    </row>
    <row r="398" spans="1:7" ht="24" customHeight="1" x14ac:dyDescent="0.2">
      <c r="A398" s="358"/>
      <c r="E398" s="322"/>
      <c r="G398" s="340"/>
    </row>
    <row r="399" spans="1:7" ht="24" customHeight="1" x14ac:dyDescent="0.2">
      <c r="A399" s="360" t="str">
        <f>B357</f>
        <v>8</v>
      </c>
      <c r="B399" s="141" t="str">
        <f>C357</f>
        <v>Escuela Benito Juárez (JINZ 25)</v>
      </c>
      <c r="C399" s="343"/>
      <c r="D399" s="343" t="s">
        <v>32</v>
      </c>
      <c r="E399" s="344"/>
      <c r="F399" s="371" t="s">
        <v>33</v>
      </c>
      <c r="G399" s="372">
        <f>SUBTOTAL(9,G362:G398)</f>
        <v>0</v>
      </c>
    </row>
    <row r="401" spans="1:7" ht="24" customHeight="1" x14ac:dyDescent="0.2">
      <c r="A401" s="349" t="s">
        <v>35</v>
      </c>
      <c r="B401" s="350"/>
      <c r="C401" s="143"/>
      <c r="D401" s="143"/>
      <c r="E401" s="143"/>
      <c r="F401" s="143"/>
      <c r="G401" s="361"/>
    </row>
    <row r="402" spans="1:7" ht="24" customHeight="1" x14ac:dyDescent="0.2">
      <c r="A402" s="352" t="s">
        <v>533</v>
      </c>
      <c r="B402" s="353" t="str">
        <f>Comitente</f>
        <v>DIRECCIÓN PROVINCIAL RED DE GAS</v>
      </c>
      <c r="C402" s="362"/>
      <c r="D402" s="77"/>
      <c r="E402" s="77"/>
      <c r="F402" s="336"/>
      <c r="G402" s="337"/>
    </row>
    <row r="403" spans="1:7" ht="24" customHeight="1" x14ac:dyDescent="0.2">
      <c r="A403" s="352" t="s">
        <v>534</v>
      </c>
      <c r="B403" s="353">
        <f>Contratista</f>
        <v>0</v>
      </c>
      <c r="C403" s="363"/>
      <c r="D403" s="363"/>
      <c r="E403" s="363"/>
      <c r="F403" s="336"/>
      <c r="G403" s="337"/>
    </row>
    <row r="404" spans="1:7" ht="24" customHeight="1" x14ac:dyDescent="0.2">
      <c r="A404" s="352" t="s">
        <v>22</v>
      </c>
      <c r="B404" s="353" t="str">
        <f>Obra</f>
        <v>MANTENIMIENTO CALINGASTA- SECTOR 1.B</v>
      </c>
      <c r="C404" s="363"/>
      <c r="D404" s="363"/>
      <c r="E404" s="363"/>
      <c r="F404" s="336" t="s">
        <v>36</v>
      </c>
      <c r="G404" s="364">
        <f>Fecha_Base</f>
        <v>0</v>
      </c>
    </row>
    <row r="405" spans="1:7" ht="24" customHeight="1" x14ac:dyDescent="0.2">
      <c r="A405" s="354" t="s">
        <v>532</v>
      </c>
      <c r="B405" s="161" t="str">
        <f>Ubicación</f>
        <v>Departamento CALINGASTA</v>
      </c>
      <c r="C405" s="77"/>
      <c r="E405" s="322"/>
      <c r="G405" s="340"/>
    </row>
    <row r="406" spans="1:7" ht="24" customHeight="1" x14ac:dyDescent="0.2">
      <c r="A406" s="354" t="s">
        <v>37</v>
      </c>
      <c r="B406" s="338" t="str">
        <f>IFERROR(VALUE(LEFT(B407,FIND(".",B407)-1)),"")</f>
        <v/>
      </c>
      <c r="C406" s="74" t="str">
        <f>IFERROR(VLOOKUP(B406,Tabla_CyP,2,FALSE),"")</f>
        <v/>
      </c>
      <c r="E406" s="322"/>
      <c r="G406" s="340"/>
    </row>
    <row r="407" spans="1:7" ht="24" customHeight="1" x14ac:dyDescent="0.2">
      <c r="A407" s="354" t="s">
        <v>23</v>
      </c>
      <c r="B407" s="339" t="str">
        <f>IFERROR(VLOOKUP(COUNTIF($A$1:A407,"ANALISIS DE PRECIOS"),Tabla_NumeroItem,2,FALSE),"")</f>
        <v>9</v>
      </c>
      <c r="C407" s="74" t="str">
        <f>IFERROR(VLOOKUP(B407,Tabla_CyP,2,FALSE),"")</f>
        <v>Escuela Clotilde Guillén de Rezzano  (JINZ 25)</v>
      </c>
      <c r="E407" s="322"/>
      <c r="F407" s="336" t="s">
        <v>24</v>
      </c>
      <c r="G407" s="340" t="str">
        <f>IFERROR(VLOOKUP(B407,Tabla_CyP,4,FALSE),"")</f>
        <v>GL</v>
      </c>
    </row>
    <row r="408" spans="1:7" ht="24" customHeight="1" x14ac:dyDescent="0.2">
      <c r="A408" s="354"/>
      <c r="B408" s="161"/>
      <c r="E408" s="322"/>
      <c r="G408" s="340"/>
    </row>
    <row r="409" spans="1:7" ht="24" customHeight="1" x14ac:dyDescent="0.2">
      <c r="A409" s="429" t="s">
        <v>451</v>
      </c>
      <c r="B409" s="430"/>
      <c r="C409" s="431" t="s">
        <v>0</v>
      </c>
      <c r="D409" s="431" t="s">
        <v>25</v>
      </c>
      <c r="E409" s="433" t="s">
        <v>26</v>
      </c>
      <c r="F409" s="435" t="s">
        <v>27</v>
      </c>
      <c r="G409" s="435" t="s">
        <v>28</v>
      </c>
    </row>
    <row r="410" spans="1:7" ht="24" customHeight="1" x14ac:dyDescent="0.2">
      <c r="A410" s="355" t="s">
        <v>452</v>
      </c>
      <c r="B410" s="355" t="s">
        <v>453</v>
      </c>
      <c r="C410" s="432"/>
      <c r="D410" s="432"/>
      <c r="E410" s="434"/>
      <c r="F410" s="436"/>
      <c r="G410" s="436"/>
    </row>
    <row r="411" spans="1:7" ht="24" customHeight="1" x14ac:dyDescent="0.2">
      <c r="A411" s="333"/>
      <c r="B411" s="356"/>
      <c r="C411" s="106" t="s">
        <v>535</v>
      </c>
      <c r="D411" s="343"/>
      <c r="E411" s="344"/>
      <c r="F411" s="345"/>
      <c r="G411" s="346"/>
    </row>
    <row r="412" spans="1:7" s="342" customFormat="1" ht="24" customHeight="1" x14ac:dyDescent="0.2">
      <c r="A412" s="357" t="str">
        <f>IFERROR(VLOOKUP(C412,Tabla_Insumos,4,FALSE),"")</f>
        <v/>
      </c>
      <c r="B412" s="357" t="str">
        <f>IFERROR(VLOOKUP(C412,Tabla_Insumos,5,FALSE),"")</f>
        <v/>
      </c>
      <c r="C412" s="366"/>
      <c r="D412" s="318" t="str">
        <f>IFERROR(VLOOKUP(C412,Tabla_Insumos,2,FALSE),"")</f>
        <v/>
      </c>
      <c r="E412" s="317"/>
      <c r="F412" s="347">
        <f t="shared" ref="F412:F425" si="120">IFERROR(VLOOKUP(C412,Tabla_Insumos,3,FALSE),0)</f>
        <v>0</v>
      </c>
      <c r="G412" s="347">
        <f>ROUND(E412*F412,2)</f>
        <v>0</v>
      </c>
    </row>
    <row r="413" spans="1:7" s="342" customFormat="1" ht="24" customHeight="1" x14ac:dyDescent="0.2">
      <c r="A413" s="357" t="str">
        <f t="shared" ref="A413:A425" si="121">IFERROR(VLOOKUP(C413,Tabla_Insumos,4,FALSE),"")</f>
        <v/>
      </c>
      <c r="B413" s="357" t="str">
        <f t="shared" ref="B413:B425" si="122">IFERROR(VLOOKUP(C413,Tabla_Insumos,5,FALSE),"")</f>
        <v/>
      </c>
      <c r="C413" s="367"/>
      <c r="D413" s="316" t="str">
        <f t="shared" ref="D413:D425" si="123">IFERROR(VLOOKUP(C413,Tabla_Insumos,2,FALSE),"")</f>
        <v/>
      </c>
      <c r="E413" s="320"/>
      <c r="F413" s="347">
        <f t="shared" si="120"/>
        <v>0</v>
      </c>
      <c r="G413" s="347">
        <f t="shared" ref="G413:G425" si="124">ROUND(E413*F413,2)</f>
        <v>0</v>
      </c>
    </row>
    <row r="414" spans="1:7" s="342" customFormat="1" ht="24" customHeight="1" x14ac:dyDescent="0.2">
      <c r="A414" s="357" t="str">
        <f t="shared" si="121"/>
        <v/>
      </c>
      <c r="B414" s="357" t="str">
        <f t="shared" si="122"/>
        <v/>
      </c>
      <c r="C414" s="367"/>
      <c r="D414" s="316" t="str">
        <f t="shared" si="123"/>
        <v/>
      </c>
      <c r="E414" s="320"/>
      <c r="F414" s="347">
        <f t="shared" si="120"/>
        <v>0</v>
      </c>
      <c r="G414" s="347">
        <f t="shared" si="124"/>
        <v>0</v>
      </c>
    </row>
    <row r="415" spans="1:7" s="342" customFormat="1" ht="24" customHeight="1" x14ac:dyDescent="0.2">
      <c r="A415" s="357" t="str">
        <f t="shared" si="121"/>
        <v/>
      </c>
      <c r="B415" s="357" t="str">
        <f t="shared" si="122"/>
        <v/>
      </c>
      <c r="C415" s="367"/>
      <c r="D415" s="316" t="str">
        <f t="shared" si="123"/>
        <v/>
      </c>
      <c r="E415" s="320"/>
      <c r="F415" s="347">
        <f t="shared" si="120"/>
        <v>0</v>
      </c>
      <c r="G415" s="347">
        <f t="shared" si="124"/>
        <v>0</v>
      </c>
    </row>
    <row r="416" spans="1:7" s="342" customFormat="1" ht="24" customHeight="1" x14ac:dyDescent="0.2">
      <c r="A416" s="357" t="str">
        <f t="shared" si="121"/>
        <v/>
      </c>
      <c r="B416" s="357" t="str">
        <f t="shared" si="122"/>
        <v/>
      </c>
      <c r="C416" s="367"/>
      <c r="D416" s="316" t="str">
        <f t="shared" si="123"/>
        <v/>
      </c>
      <c r="E416" s="320"/>
      <c r="F416" s="347">
        <f t="shared" si="120"/>
        <v>0</v>
      </c>
      <c r="G416" s="347">
        <f t="shared" si="124"/>
        <v>0</v>
      </c>
    </row>
    <row r="417" spans="1:7" s="342" customFormat="1" ht="24" customHeight="1" x14ac:dyDescent="0.2">
      <c r="A417" s="357" t="str">
        <f t="shared" si="121"/>
        <v/>
      </c>
      <c r="B417" s="357" t="str">
        <f t="shared" si="122"/>
        <v/>
      </c>
      <c r="C417" s="367"/>
      <c r="D417" s="316" t="str">
        <f t="shared" si="123"/>
        <v/>
      </c>
      <c r="E417" s="320"/>
      <c r="F417" s="347">
        <f t="shared" si="120"/>
        <v>0</v>
      </c>
      <c r="G417" s="347">
        <f t="shared" si="124"/>
        <v>0</v>
      </c>
    </row>
    <row r="418" spans="1:7" s="342" customFormat="1" ht="24" customHeight="1" x14ac:dyDescent="0.2">
      <c r="A418" s="357" t="str">
        <f t="shared" si="121"/>
        <v/>
      </c>
      <c r="B418" s="357" t="str">
        <f t="shared" si="122"/>
        <v/>
      </c>
      <c r="C418" s="367"/>
      <c r="D418" s="316" t="str">
        <f t="shared" si="123"/>
        <v/>
      </c>
      <c r="E418" s="320"/>
      <c r="F418" s="347">
        <f t="shared" si="120"/>
        <v>0</v>
      </c>
      <c r="G418" s="347">
        <f t="shared" si="124"/>
        <v>0</v>
      </c>
    </row>
    <row r="419" spans="1:7" s="342" customFormat="1" ht="24" customHeight="1" x14ac:dyDescent="0.2">
      <c r="A419" s="357" t="str">
        <f t="shared" si="121"/>
        <v/>
      </c>
      <c r="B419" s="357" t="str">
        <f t="shared" si="122"/>
        <v/>
      </c>
      <c r="C419" s="367"/>
      <c r="D419" s="316" t="str">
        <f t="shared" si="123"/>
        <v/>
      </c>
      <c r="E419" s="320"/>
      <c r="F419" s="347">
        <f t="shared" si="120"/>
        <v>0</v>
      </c>
      <c r="G419" s="347">
        <f t="shared" si="124"/>
        <v>0</v>
      </c>
    </row>
    <row r="420" spans="1:7" s="342" customFormat="1" ht="24" customHeight="1" x14ac:dyDescent="0.2">
      <c r="A420" s="357" t="str">
        <f t="shared" si="121"/>
        <v/>
      </c>
      <c r="B420" s="357" t="str">
        <f t="shared" si="122"/>
        <v/>
      </c>
      <c r="C420" s="367"/>
      <c r="D420" s="316" t="str">
        <f t="shared" si="123"/>
        <v/>
      </c>
      <c r="E420" s="320"/>
      <c r="F420" s="347">
        <f t="shared" si="120"/>
        <v>0</v>
      </c>
      <c r="G420" s="347">
        <f t="shared" si="124"/>
        <v>0</v>
      </c>
    </row>
    <row r="421" spans="1:7" s="342" customFormat="1" ht="24" customHeight="1" x14ac:dyDescent="0.2">
      <c r="A421" s="357" t="str">
        <f t="shared" si="121"/>
        <v/>
      </c>
      <c r="B421" s="357" t="str">
        <f t="shared" si="122"/>
        <v/>
      </c>
      <c r="C421" s="367"/>
      <c r="D421" s="316" t="str">
        <f t="shared" si="123"/>
        <v/>
      </c>
      <c r="E421" s="320"/>
      <c r="F421" s="347">
        <f t="shared" si="120"/>
        <v>0</v>
      </c>
      <c r="G421" s="347">
        <f t="shared" si="124"/>
        <v>0</v>
      </c>
    </row>
    <row r="422" spans="1:7" s="342" customFormat="1" ht="24" customHeight="1" x14ac:dyDescent="0.2">
      <c r="A422" s="357" t="str">
        <f t="shared" si="121"/>
        <v/>
      </c>
      <c r="B422" s="357" t="str">
        <f t="shared" si="122"/>
        <v/>
      </c>
      <c r="C422" s="367"/>
      <c r="D422" s="316" t="str">
        <f t="shared" si="123"/>
        <v/>
      </c>
      <c r="E422" s="320"/>
      <c r="F422" s="347">
        <f t="shared" si="120"/>
        <v>0</v>
      </c>
      <c r="G422" s="347">
        <f t="shared" si="124"/>
        <v>0</v>
      </c>
    </row>
    <row r="423" spans="1:7" s="342" customFormat="1" ht="24" customHeight="1" x14ac:dyDescent="0.2">
      <c r="A423" s="357" t="str">
        <f t="shared" si="121"/>
        <v/>
      </c>
      <c r="B423" s="357" t="str">
        <f t="shared" si="122"/>
        <v/>
      </c>
      <c r="C423" s="367"/>
      <c r="D423" s="316" t="str">
        <f t="shared" si="123"/>
        <v/>
      </c>
      <c r="E423" s="320"/>
      <c r="F423" s="347">
        <f t="shared" si="120"/>
        <v>0</v>
      </c>
      <c r="G423" s="347">
        <f t="shared" si="124"/>
        <v>0</v>
      </c>
    </row>
    <row r="424" spans="1:7" s="342" customFormat="1" ht="24" customHeight="1" x14ac:dyDescent="0.2">
      <c r="A424" s="357" t="str">
        <f t="shared" si="121"/>
        <v/>
      </c>
      <c r="B424" s="357" t="str">
        <f t="shared" si="122"/>
        <v/>
      </c>
      <c r="C424" s="367"/>
      <c r="D424" s="316" t="str">
        <f t="shared" si="123"/>
        <v/>
      </c>
      <c r="E424" s="320"/>
      <c r="F424" s="347">
        <f t="shared" si="120"/>
        <v>0</v>
      </c>
      <c r="G424" s="347">
        <f t="shared" si="124"/>
        <v>0</v>
      </c>
    </row>
    <row r="425" spans="1:7" s="342" customFormat="1" ht="24" customHeight="1" x14ac:dyDescent="0.2">
      <c r="A425" s="357" t="str">
        <f t="shared" si="121"/>
        <v/>
      </c>
      <c r="B425" s="357" t="str">
        <f t="shared" si="122"/>
        <v/>
      </c>
      <c r="C425" s="367"/>
      <c r="D425" s="316" t="str">
        <f t="shared" si="123"/>
        <v/>
      </c>
      <c r="E425" s="320"/>
      <c r="F425" s="348">
        <f t="shared" si="120"/>
        <v>0</v>
      </c>
      <c r="G425" s="347">
        <f t="shared" si="124"/>
        <v>0</v>
      </c>
    </row>
    <row r="426" spans="1:7" ht="24" customHeight="1" x14ac:dyDescent="0.2">
      <c r="A426" s="358"/>
      <c r="E426" s="322"/>
      <c r="F426" s="341" t="s">
        <v>29</v>
      </c>
      <c r="G426" s="368">
        <f>SUBTOTAL(9,G412:G425)</f>
        <v>0</v>
      </c>
    </row>
    <row r="427" spans="1:7" ht="24" customHeight="1" x14ac:dyDescent="0.2">
      <c r="A427" s="358"/>
      <c r="C427" s="77" t="s">
        <v>536</v>
      </c>
      <c r="E427" s="322"/>
      <c r="G427" s="340"/>
    </row>
    <row r="428" spans="1:7" s="342" customFormat="1" ht="24" customHeight="1" x14ac:dyDescent="0.2">
      <c r="A428" s="357" t="str">
        <f t="shared" ref="A428:A433" si="125">IFERROR(VLOOKUP(C428,Tabla_Insumos,4,FALSE),"")</f>
        <v/>
      </c>
      <c r="B428" s="357" t="str">
        <f t="shared" ref="B428:B433" si="126">IFERROR(VLOOKUP(A428,Tabla_Indices,5,FALSE),"")</f>
        <v/>
      </c>
      <c r="C428" s="366"/>
      <c r="D428" s="318" t="str">
        <f t="shared" ref="D428:D433" si="127">IFERROR(VLOOKUP(C428,Tabla_Insumos,2,FALSE),"")</f>
        <v/>
      </c>
      <c r="E428" s="317"/>
      <c r="F428" s="347">
        <f t="shared" ref="F428:F435" si="128">IFERROR(VLOOKUP(C428,Tabla_Insumos,3,FALSE),0)</f>
        <v>0</v>
      </c>
      <c r="G428" s="347">
        <f>ROUND(E428*F428,2)</f>
        <v>0</v>
      </c>
    </row>
    <row r="429" spans="1:7" s="342" customFormat="1" ht="24" customHeight="1" x14ac:dyDescent="0.2">
      <c r="A429" s="357" t="str">
        <f t="shared" si="125"/>
        <v/>
      </c>
      <c r="B429" s="357" t="str">
        <f t="shared" si="126"/>
        <v/>
      </c>
      <c r="C429" s="366"/>
      <c r="D429" s="318" t="str">
        <f t="shared" si="127"/>
        <v/>
      </c>
      <c r="E429" s="317"/>
      <c r="F429" s="347">
        <f t="shared" si="128"/>
        <v>0</v>
      </c>
      <c r="G429" s="347">
        <f>ROUND(E429*F429,2)</f>
        <v>0</v>
      </c>
    </row>
    <row r="430" spans="1:7" s="342" customFormat="1" ht="24" customHeight="1" x14ac:dyDescent="0.2">
      <c r="A430" s="357" t="str">
        <f t="shared" si="125"/>
        <v/>
      </c>
      <c r="B430" s="357" t="str">
        <f t="shared" si="126"/>
        <v/>
      </c>
      <c r="C430" s="366"/>
      <c r="D430" s="318" t="str">
        <f t="shared" si="127"/>
        <v/>
      </c>
      <c r="E430" s="317"/>
      <c r="F430" s="347">
        <f t="shared" si="128"/>
        <v>0</v>
      </c>
      <c r="G430" s="347">
        <f t="shared" ref="G430:G435" si="129">ROUND(E430*F430,2)</f>
        <v>0</v>
      </c>
    </row>
    <row r="431" spans="1:7" s="342" customFormat="1" ht="24" customHeight="1" x14ac:dyDescent="0.2">
      <c r="A431" s="357" t="str">
        <f t="shared" si="125"/>
        <v/>
      </c>
      <c r="B431" s="357" t="str">
        <f t="shared" si="126"/>
        <v/>
      </c>
      <c r="C431" s="366"/>
      <c r="D431" s="318" t="str">
        <f t="shared" si="127"/>
        <v/>
      </c>
      <c r="E431" s="317"/>
      <c r="F431" s="347">
        <f t="shared" si="128"/>
        <v>0</v>
      </c>
      <c r="G431" s="347">
        <f t="shared" si="129"/>
        <v>0</v>
      </c>
    </row>
    <row r="432" spans="1:7" s="342" customFormat="1" ht="24" customHeight="1" x14ac:dyDescent="0.2">
      <c r="A432" s="357" t="str">
        <f t="shared" si="125"/>
        <v/>
      </c>
      <c r="B432" s="357" t="str">
        <f t="shared" si="126"/>
        <v/>
      </c>
      <c r="C432" s="366"/>
      <c r="D432" s="318" t="str">
        <f t="shared" si="127"/>
        <v/>
      </c>
      <c r="E432" s="317"/>
      <c r="F432" s="347">
        <f t="shared" si="128"/>
        <v>0</v>
      </c>
      <c r="G432" s="347">
        <f t="shared" si="129"/>
        <v>0</v>
      </c>
    </row>
    <row r="433" spans="1:7" s="342" customFormat="1" ht="24" customHeight="1" x14ac:dyDescent="0.2">
      <c r="A433" s="357" t="str">
        <f t="shared" si="125"/>
        <v/>
      </c>
      <c r="B433" s="357" t="str">
        <f t="shared" si="126"/>
        <v/>
      </c>
      <c r="C433" s="366"/>
      <c r="D433" s="318" t="str">
        <f t="shared" si="127"/>
        <v/>
      </c>
      <c r="E433" s="317"/>
      <c r="F433" s="347">
        <f t="shared" si="128"/>
        <v>0</v>
      </c>
      <c r="G433" s="347">
        <f t="shared" si="129"/>
        <v>0</v>
      </c>
    </row>
    <row r="434" spans="1:7" s="342" customFormat="1" ht="24" customHeight="1" x14ac:dyDescent="0.2">
      <c r="A434" s="357" t="str">
        <f>IFERROR(VLOOKUP(C434,Tabla_Insumos,4,FALSE),"")</f>
        <v/>
      </c>
      <c r="B434" s="357" t="str">
        <f>IFERROR(VLOOKUP(A434,Tabla_Indices,5,FALSE),"")</f>
        <v/>
      </c>
      <c r="C434" s="367"/>
      <c r="D434" s="316" t="str">
        <f>IFERROR(VLOOKUP(C434,Tabla_Insumos,2,FALSE),"")</f>
        <v/>
      </c>
      <c r="E434" s="320"/>
      <c r="F434" s="347">
        <f t="shared" si="128"/>
        <v>0</v>
      </c>
      <c r="G434" s="347">
        <f t="shared" si="129"/>
        <v>0</v>
      </c>
    </row>
    <row r="435" spans="1:7" s="342" customFormat="1" ht="24" customHeight="1" x14ac:dyDescent="0.2">
      <c r="A435" s="357" t="str">
        <f>IFERROR(VLOOKUP(C435,Tabla_Insumos,4,FALSE),"")</f>
        <v/>
      </c>
      <c r="B435" s="357" t="str">
        <f>IFERROR(VLOOKUP(A435,Tabla_Indices,5,FALSE),"")</f>
        <v/>
      </c>
      <c r="C435" s="367"/>
      <c r="D435" s="316" t="str">
        <f>IFERROR(VLOOKUP(C435,Tabla_Insumos,2,FALSE),"")</f>
        <v/>
      </c>
      <c r="E435" s="320"/>
      <c r="F435" s="347">
        <f t="shared" si="128"/>
        <v>0</v>
      </c>
      <c r="G435" s="347">
        <f t="shared" si="129"/>
        <v>0</v>
      </c>
    </row>
    <row r="436" spans="1:7" ht="24" customHeight="1" x14ac:dyDescent="0.2">
      <c r="A436" s="358"/>
      <c r="E436" s="322"/>
      <c r="F436" s="341" t="s">
        <v>30</v>
      </c>
      <c r="G436" s="368">
        <f>SUBTOTAL(9,G428:G435)</f>
        <v>0</v>
      </c>
    </row>
    <row r="437" spans="1:7" ht="24" customHeight="1" x14ac:dyDescent="0.2">
      <c r="A437" s="358"/>
      <c r="C437" s="77" t="s">
        <v>537</v>
      </c>
      <c r="E437" s="322"/>
      <c r="G437" s="340"/>
    </row>
    <row r="438" spans="1:7" s="342" customFormat="1" ht="24" customHeight="1" x14ac:dyDescent="0.2">
      <c r="A438" s="357" t="str">
        <f>IFERROR(VLOOKUP(C438,Tabla_Insumos,4,FALSE),"")</f>
        <v/>
      </c>
      <c r="B438" s="357" t="str">
        <f>IFERROR(VLOOKUP(C438,Tabla_Insumos,5,FALSE),"")</f>
        <v/>
      </c>
      <c r="C438" s="366"/>
      <c r="D438" s="318" t="str">
        <f>IFERROR(VLOOKUP(C438,Tabla_Insumos,2,FALSE),"")</f>
        <v/>
      </c>
      <c r="E438" s="317"/>
      <c r="F438" s="347">
        <f t="shared" ref="F438:F446" si="130">IFERROR(VLOOKUP(C438,Tabla_Insumos,3,FALSE),0)</f>
        <v>0</v>
      </c>
      <c r="G438" s="347">
        <f t="shared" ref="G438:G446" si="131">ROUND(E438*F438,2)</f>
        <v>0</v>
      </c>
    </row>
    <row r="439" spans="1:7" s="342" customFormat="1" ht="24" customHeight="1" x14ac:dyDescent="0.2">
      <c r="A439" s="357" t="str">
        <f>IFERROR(VLOOKUP(C439,Tabla_Insumos,4,FALSE),"")</f>
        <v/>
      </c>
      <c r="B439" s="357" t="str">
        <f>IFERROR(VLOOKUP(C439,Tabla_Insumos,5,FALSE),"")</f>
        <v/>
      </c>
      <c r="C439" s="366"/>
      <c r="D439" s="318" t="str">
        <f>IFERROR(VLOOKUP(C439,Tabla_Insumos,2,FALSE),"")</f>
        <v/>
      </c>
      <c r="E439" s="317"/>
      <c r="F439" s="347">
        <f t="shared" si="130"/>
        <v>0</v>
      </c>
      <c r="G439" s="347">
        <f t="shared" si="131"/>
        <v>0</v>
      </c>
    </row>
    <row r="440" spans="1:7" s="342" customFormat="1" ht="24" customHeight="1" x14ac:dyDescent="0.2">
      <c r="A440" s="357" t="str">
        <f t="shared" ref="A440:A446" si="132">IFERROR(VLOOKUP(C440,Tabla_Insumos,4,FALSE),"")</f>
        <v/>
      </c>
      <c r="B440" s="357" t="str">
        <f t="shared" ref="B440:B446" si="133">IFERROR(VLOOKUP(C440,Tabla_Insumos,5,FALSE),"")</f>
        <v/>
      </c>
      <c r="C440" s="367"/>
      <c r="D440" s="316" t="str">
        <f t="shared" ref="D440:D446" si="134">IFERROR(VLOOKUP(C440,Tabla_Insumos,2,FALSE),"")</f>
        <v/>
      </c>
      <c r="E440" s="320"/>
      <c r="F440" s="347">
        <f t="shared" si="130"/>
        <v>0</v>
      </c>
      <c r="G440" s="347">
        <f t="shared" si="131"/>
        <v>0</v>
      </c>
    </row>
    <row r="441" spans="1:7" s="342" customFormat="1" ht="24" customHeight="1" x14ac:dyDescent="0.2">
      <c r="A441" s="357" t="str">
        <f t="shared" si="132"/>
        <v/>
      </c>
      <c r="B441" s="357" t="str">
        <f t="shared" si="133"/>
        <v/>
      </c>
      <c r="C441" s="367"/>
      <c r="D441" s="316" t="str">
        <f t="shared" si="134"/>
        <v/>
      </c>
      <c r="E441" s="320"/>
      <c r="F441" s="347">
        <f t="shared" si="130"/>
        <v>0</v>
      </c>
      <c r="G441" s="347">
        <f t="shared" si="131"/>
        <v>0</v>
      </c>
    </row>
    <row r="442" spans="1:7" s="342" customFormat="1" ht="24" customHeight="1" x14ac:dyDescent="0.2">
      <c r="A442" s="357" t="str">
        <f t="shared" si="132"/>
        <v/>
      </c>
      <c r="B442" s="357" t="str">
        <f t="shared" si="133"/>
        <v/>
      </c>
      <c r="C442" s="367"/>
      <c r="D442" s="316" t="str">
        <f t="shared" si="134"/>
        <v/>
      </c>
      <c r="E442" s="320"/>
      <c r="F442" s="347">
        <f t="shared" si="130"/>
        <v>0</v>
      </c>
      <c r="G442" s="347">
        <f t="shared" si="131"/>
        <v>0</v>
      </c>
    </row>
    <row r="443" spans="1:7" s="342" customFormat="1" ht="24" customHeight="1" x14ac:dyDescent="0.2">
      <c r="A443" s="357" t="str">
        <f t="shared" si="132"/>
        <v/>
      </c>
      <c r="B443" s="357" t="str">
        <f t="shared" si="133"/>
        <v/>
      </c>
      <c r="C443" s="367"/>
      <c r="D443" s="316" t="str">
        <f t="shared" si="134"/>
        <v/>
      </c>
      <c r="E443" s="320"/>
      <c r="F443" s="347">
        <f t="shared" si="130"/>
        <v>0</v>
      </c>
      <c r="G443" s="347">
        <f t="shared" si="131"/>
        <v>0</v>
      </c>
    </row>
    <row r="444" spans="1:7" s="342" customFormat="1" ht="24" customHeight="1" x14ac:dyDescent="0.2">
      <c r="A444" s="357" t="str">
        <f t="shared" si="132"/>
        <v/>
      </c>
      <c r="B444" s="357" t="str">
        <f t="shared" si="133"/>
        <v/>
      </c>
      <c r="C444" s="367"/>
      <c r="D444" s="316" t="str">
        <f t="shared" si="134"/>
        <v/>
      </c>
      <c r="E444" s="320"/>
      <c r="F444" s="347">
        <f t="shared" si="130"/>
        <v>0</v>
      </c>
      <c r="G444" s="347">
        <f t="shared" si="131"/>
        <v>0</v>
      </c>
    </row>
    <row r="445" spans="1:7" s="342" customFormat="1" ht="24" customHeight="1" x14ac:dyDescent="0.2">
      <c r="A445" s="357" t="str">
        <f t="shared" si="132"/>
        <v/>
      </c>
      <c r="B445" s="357" t="str">
        <f t="shared" si="133"/>
        <v/>
      </c>
      <c r="C445" s="367"/>
      <c r="D445" s="316" t="str">
        <f t="shared" si="134"/>
        <v/>
      </c>
      <c r="E445" s="320"/>
      <c r="F445" s="347">
        <f t="shared" si="130"/>
        <v>0</v>
      </c>
      <c r="G445" s="347">
        <f t="shared" si="131"/>
        <v>0</v>
      </c>
    </row>
    <row r="446" spans="1:7" s="342" customFormat="1" ht="24" customHeight="1" x14ac:dyDescent="0.2">
      <c r="A446" s="357" t="str">
        <f t="shared" si="132"/>
        <v/>
      </c>
      <c r="B446" s="357" t="str">
        <f t="shared" si="133"/>
        <v/>
      </c>
      <c r="C446" s="367"/>
      <c r="D446" s="316" t="str">
        <f t="shared" si="134"/>
        <v/>
      </c>
      <c r="E446" s="320"/>
      <c r="F446" s="347">
        <f t="shared" si="130"/>
        <v>0</v>
      </c>
      <c r="G446" s="347">
        <f t="shared" si="131"/>
        <v>0</v>
      </c>
    </row>
    <row r="447" spans="1:7" ht="24" customHeight="1" x14ac:dyDescent="0.2">
      <c r="A447" s="359"/>
      <c r="E447" s="322"/>
      <c r="F447" s="341" t="s">
        <v>31</v>
      </c>
      <c r="G447" s="368">
        <f>SUBTOTAL(9,G438:G446)</f>
        <v>0</v>
      </c>
    </row>
    <row r="448" spans="1:7" ht="24" customHeight="1" x14ac:dyDescent="0.2">
      <c r="A448" s="358"/>
      <c r="E448" s="322"/>
      <c r="G448" s="340"/>
    </row>
    <row r="449" spans="1:7" ht="24" customHeight="1" x14ac:dyDescent="0.2">
      <c r="A449" s="360" t="str">
        <f>B407</f>
        <v>9</v>
      </c>
      <c r="B449" s="141" t="str">
        <f>C407</f>
        <v>Escuela Clotilde Guillén de Rezzano  (JINZ 25)</v>
      </c>
      <c r="C449" s="343"/>
      <c r="D449" s="343" t="s">
        <v>32</v>
      </c>
      <c r="E449" s="344"/>
      <c r="F449" s="371" t="s">
        <v>33</v>
      </c>
      <c r="G449" s="372">
        <f>SUBTOTAL(9,G412:G448)</f>
        <v>0</v>
      </c>
    </row>
    <row r="451" spans="1:7" ht="24" customHeight="1" x14ac:dyDescent="0.2">
      <c r="A451" s="349" t="s">
        <v>35</v>
      </c>
      <c r="B451" s="350"/>
      <c r="C451" s="143"/>
      <c r="D451" s="143"/>
      <c r="E451" s="143"/>
      <c r="F451" s="143"/>
      <c r="G451" s="361"/>
    </row>
    <row r="452" spans="1:7" ht="24" customHeight="1" x14ac:dyDescent="0.2">
      <c r="A452" s="352" t="s">
        <v>533</v>
      </c>
      <c r="B452" s="353" t="str">
        <f>Comitente</f>
        <v>DIRECCIÓN PROVINCIAL RED DE GAS</v>
      </c>
      <c r="C452" s="362"/>
      <c r="D452" s="77"/>
      <c r="E452" s="77"/>
      <c r="F452" s="336"/>
      <c r="G452" s="337"/>
    </row>
    <row r="453" spans="1:7" ht="24" customHeight="1" x14ac:dyDescent="0.2">
      <c r="A453" s="352" t="s">
        <v>534</v>
      </c>
      <c r="B453" s="353">
        <f>Contratista</f>
        <v>0</v>
      </c>
      <c r="C453" s="363"/>
      <c r="D453" s="363"/>
      <c r="E453" s="363"/>
      <c r="F453" s="336"/>
      <c r="G453" s="337"/>
    </row>
    <row r="454" spans="1:7" ht="24" customHeight="1" x14ac:dyDescent="0.2">
      <c r="A454" s="352" t="s">
        <v>22</v>
      </c>
      <c r="B454" s="353" t="str">
        <f>Obra</f>
        <v>MANTENIMIENTO CALINGASTA- SECTOR 1.B</v>
      </c>
      <c r="C454" s="363"/>
      <c r="D454" s="363"/>
      <c r="E454" s="363"/>
      <c r="F454" s="336" t="s">
        <v>36</v>
      </c>
      <c r="G454" s="364">
        <f>Fecha_Base</f>
        <v>0</v>
      </c>
    </row>
    <row r="455" spans="1:7" ht="24" customHeight="1" x14ac:dyDescent="0.2">
      <c r="A455" s="354" t="s">
        <v>532</v>
      </c>
      <c r="B455" s="161" t="str">
        <f>Ubicación</f>
        <v>Departamento CALINGASTA</v>
      </c>
      <c r="C455" s="77"/>
      <c r="E455" s="322"/>
      <c r="G455" s="340"/>
    </row>
    <row r="456" spans="1:7" ht="24" customHeight="1" x14ac:dyDescent="0.2">
      <c r="A456" s="354" t="s">
        <v>37</v>
      </c>
      <c r="B456" s="338" t="str">
        <f>IFERROR(VALUE(LEFT(B457,FIND(".",B457)-1)),"")</f>
        <v/>
      </c>
      <c r="C456" s="74" t="str">
        <f>IFERROR(VLOOKUP(B456,Tabla_CyP,2,FALSE),"")</f>
        <v/>
      </c>
      <c r="E456" s="322"/>
      <c r="G456" s="340"/>
    </row>
    <row r="457" spans="1:7" ht="24" customHeight="1" x14ac:dyDescent="0.2">
      <c r="A457" s="354" t="s">
        <v>23</v>
      </c>
      <c r="B457" s="339" t="str">
        <f>IFERROR(VLOOKUP(COUNTIF($A$1:A457,"ANALISIS DE PRECIOS"),Tabla_NumeroItem,2,FALSE),"")</f>
        <v>10</v>
      </c>
      <c r="C457" s="351" t="str">
        <f>IFERROR(VLOOKUP(B457,Tabla_CyP,2,FALSE),"")</f>
        <v>Escuela de Educación Especial (EEE) Múltiple de Calingasta</v>
      </c>
      <c r="E457" s="322"/>
      <c r="F457" s="336" t="s">
        <v>24</v>
      </c>
      <c r="G457" s="340" t="str">
        <f>IFERROR(VLOOKUP(B457,Tabla_CyP,4,FALSE),"")</f>
        <v>GL</v>
      </c>
    </row>
    <row r="458" spans="1:7" ht="24" customHeight="1" x14ac:dyDescent="0.2">
      <c r="A458" s="354"/>
      <c r="B458" s="161"/>
      <c r="E458" s="322"/>
      <c r="G458" s="340"/>
    </row>
    <row r="459" spans="1:7" ht="24" customHeight="1" x14ac:dyDescent="0.2">
      <c r="A459" s="429" t="s">
        <v>451</v>
      </c>
      <c r="B459" s="430"/>
      <c r="C459" s="431" t="s">
        <v>0</v>
      </c>
      <c r="D459" s="431" t="s">
        <v>25</v>
      </c>
      <c r="E459" s="433" t="s">
        <v>26</v>
      </c>
      <c r="F459" s="435" t="s">
        <v>27</v>
      </c>
      <c r="G459" s="435" t="s">
        <v>28</v>
      </c>
    </row>
    <row r="460" spans="1:7" ht="24" customHeight="1" x14ac:dyDescent="0.2">
      <c r="A460" s="355" t="s">
        <v>452</v>
      </c>
      <c r="B460" s="355" t="s">
        <v>453</v>
      </c>
      <c r="C460" s="432"/>
      <c r="D460" s="432"/>
      <c r="E460" s="434"/>
      <c r="F460" s="436"/>
      <c r="G460" s="436"/>
    </row>
    <row r="461" spans="1:7" ht="24" customHeight="1" x14ac:dyDescent="0.2">
      <c r="A461" s="333"/>
      <c r="B461" s="356"/>
      <c r="C461" s="106" t="s">
        <v>535</v>
      </c>
      <c r="D461" s="343"/>
      <c r="E461" s="344"/>
      <c r="F461" s="345"/>
      <c r="G461" s="346"/>
    </row>
    <row r="462" spans="1:7" s="342" customFormat="1" ht="24" customHeight="1" x14ac:dyDescent="0.2">
      <c r="A462" s="357" t="str">
        <f>IFERROR(VLOOKUP(C462,Tabla_Insumos,4,FALSE),"")</f>
        <v/>
      </c>
      <c r="B462" s="357" t="str">
        <f>IFERROR(VLOOKUP(C462,Tabla_Insumos,5,FALSE),"")</f>
        <v/>
      </c>
      <c r="C462" s="370"/>
      <c r="D462" s="318" t="str">
        <f>IFERROR(VLOOKUP(C462,Tabla_Insumos,2,FALSE),"")</f>
        <v/>
      </c>
      <c r="E462" s="317"/>
      <c r="F462" s="347">
        <f t="shared" ref="F462:F475" si="135">IFERROR(VLOOKUP(C462,Tabla_Insumos,3,FALSE),0)</f>
        <v>0</v>
      </c>
      <c r="G462" s="347">
        <f>ROUND(E462*F462,2)</f>
        <v>0</v>
      </c>
    </row>
    <row r="463" spans="1:7" s="342" customFormat="1" ht="24" customHeight="1" x14ac:dyDescent="0.2">
      <c r="A463" s="357" t="str">
        <f t="shared" ref="A463:A475" si="136">IFERROR(VLOOKUP(C463,Tabla_Insumos,4,FALSE),"")</f>
        <v/>
      </c>
      <c r="B463" s="357" t="str">
        <f t="shared" ref="B463:B475" si="137">IFERROR(VLOOKUP(C463,Tabla_Insumos,5,FALSE),"")</f>
        <v/>
      </c>
      <c r="C463" s="367"/>
      <c r="D463" s="316" t="str">
        <f t="shared" ref="D463:D475" si="138">IFERROR(VLOOKUP(C463,Tabla_Insumos,2,FALSE),"")</f>
        <v/>
      </c>
      <c r="E463" s="320"/>
      <c r="F463" s="347">
        <f t="shared" si="135"/>
        <v>0</v>
      </c>
      <c r="G463" s="347">
        <f t="shared" ref="G463:G475" si="139">ROUND(E463*F463,2)</f>
        <v>0</v>
      </c>
    </row>
    <row r="464" spans="1:7" s="342" customFormat="1" ht="24" customHeight="1" x14ac:dyDescent="0.2">
      <c r="A464" s="357" t="str">
        <f t="shared" si="136"/>
        <v/>
      </c>
      <c r="B464" s="357" t="str">
        <f t="shared" si="137"/>
        <v/>
      </c>
      <c r="C464" s="367"/>
      <c r="D464" s="316" t="str">
        <f t="shared" si="138"/>
        <v/>
      </c>
      <c r="E464" s="320"/>
      <c r="F464" s="347">
        <f t="shared" si="135"/>
        <v>0</v>
      </c>
      <c r="G464" s="347">
        <f t="shared" si="139"/>
        <v>0</v>
      </c>
    </row>
    <row r="465" spans="1:7" s="342" customFormat="1" ht="24" customHeight="1" x14ac:dyDescent="0.2">
      <c r="A465" s="357" t="str">
        <f t="shared" si="136"/>
        <v/>
      </c>
      <c r="B465" s="357" t="str">
        <f t="shared" si="137"/>
        <v/>
      </c>
      <c r="C465" s="367"/>
      <c r="D465" s="316" t="str">
        <f t="shared" si="138"/>
        <v/>
      </c>
      <c r="E465" s="320"/>
      <c r="F465" s="347">
        <f t="shared" si="135"/>
        <v>0</v>
      </c>
      <c r="G465" s="347">
        <f t="shared" si="139"/>
        <v>0</v>
      </c>
    </row>
    <row r="466" spans="1:7" s="342" customFormat="1" ht="24" customHeight="1" x14ac:dyDescent="0.2">
      <c r="A466" s="357" t="str">
        <f t="shared" si="136"/>
        <v/>
      </c>
      <c r="B466" s="357" t="str">
        <f t="shared" si="137"/>
        <v/>
      </c>
      <c r="C466" s="367"/>
      <c r="D466" s="316" t="str">
        <f t="shared" si="138"/>
        <v/>
      </c>
      <c r="E466" s="320"/>
      <c r="F466" s="347">
        <f t="shared" si="135"/>
        <v>0</v>
      </c>
      <c r="G466" s="347">
        <f t="shared" si="139"/>
        <v>0</v>
      </c>
    </row>
    <row r="467" spans="1:7" s="342" customFormat="1" ht="24" customHeight="1" x14ac:dyDescent="0.2">
      <c r="A467" s="357" t="str">
        <f t="shared" si="136"/>
        <v/>
      </c>
      <c r="B467" s="357" t="str">
        <f t="shared" si="137"/>
        <v/>
      </c>
      <c r="C467" s="367"/>
      <c r="D467" s="316" t="str">
        <f t="shared" si="138"/>
        <v/>
      </c>
      <c r="E467" s="320"/>
      <c r="F467" s="347">
        <f t="shared" si="135"/>
        <v>0</v>
      </c>
      <c r="G467" s="347">
        <f t="shared" si="139"/>
        <v>0</v>
      </c>
    </row>
    <row r="468" spans="1:7" s="342" customFormat="1" ht="24" customHeight="1" x14ac:dyDescent="0.2">
      <c r="A468" s="357" t="str">
        <f t="shared" si="136"/>
        <v/>
      </c>
      <c r="B468" s="357" t="str">
        <f t="shared" si="137"/>
        <v/>
      </c>
      <c r="C468" s="367"/>
      <c r="D468" s="316" t="str">
        <f t="shared" si="138"/>
        <v/>
      </c>
      <c r="E468" s="320"/>
      <c r="F468" s="347">
        <f t="shared" si="135"/>
        <v>0</v>
      </c>
      <c r="G468" s="347">
        <f t="shared" si="139"/>
        <v>0</v>
      </c>
    </row>
    <row r="469" spans="1:7" s="342" customFormat="1" ht="24" customHeight="1" x14ac:dyDescent="0.2">
      <c r="A469" s="357" t="str">
        <f t="shared" si="136"/>
        <v/>
      </c>
      <c r="B469" s="357" t="str">
        <f t="shared" si="137"/>
        <v/>
      </c>
      <c r="C469" s="367"/>
      <c r="D469" s="316" t="str">
        <f t="shared" si="138"/>
        <v/>
      </c>
      <c r="E469" s="320"/>
      <c r="F469" s="347">
        <f t="shared" si="135"/>
        <v>0</v>
      </c>
      <c r="G469" s="347">
        <f t="shared" si="139"/>
        <v>0</v>
      </c>
    </row>
    <row r="470" spans="1:7" s="342" customFormat="1" ht="24" customHeight="1" x14ac:dyDescent="0.2">
      <c r="A470" s="357" t="str">
        <f t="shared" si="136"/>
        <v/>
      </c>
      <c r="B470" s="357" t="str">
        <f t="shared" si="137"/>
        <v/>
      </c>
      <c r="C470" s="367"/>
      <c r="D470" s="316" t="str">
        <f t="shared" si="138"/>
        <v/>
      </c>
      <c r="E470" s="320"/>
      <c r="F470" s="347">
        <f t="shared" si="135"/>
        <v>0</v>
      </c>
      <c r="G470" s="347">
        <f t="shared" si="139"/>
        <v>0</v>
      </c>
    </row>
    <row r="471" spans="1:7" s="342" customFormat="1" ht="24" customHeight="1" x14ac:dyDescent="0.2">
      <c r="A471" s="357" t="str">
        <f t="shared" si="136"/>
        <v/>
      </c>
      <c r="B471" s="357" t="str">
        <f t="shared" si="137"/>
        <v/>
      </c>
      <c r="C471" s="367"/>
      <c r="D471" s="316" t="str">
        <f t="shared" si="138"/>
        <v/>
      </c>
      <c r="E471" s="320"/>
      <c r="F471" s="347">
        <f t="shared" si="135"/>
        <v>0</v>
      </c>
      <c r="G471" s="347">
        <f t="shared" si="139"/>
        <v>0</v>
      </c>
    </row>
    <row r="472" spans="1:7" s="342" customFormat="1" ht="24" customHeight="1" x14ac:dyDescent="0.2">
      <c r="A472" s="357" t="str">
        <f t="shared" si="136"/>
        <v/>
      </c>
      <c r="B472" s="357" t="str">
        <f t="shared" si="137"/>
        <v/>
      </c>
      <c r="C472" s="367"/>
      <c r="D472" s="316" t="str">
        <f t="shared" si="138"/>
        <v/>
      </c>
      <c r="E472" s="320"/>
      <c r="F472" s="347">
        <f t="shared" si="135"/>
        <v>0</v>
      </c>
      <c r="G472" s="347">
        <f t="shared" si="139"/>
        <v>0</v>
      </c>
    </row>
    <row r="473" spans="1:7" s="342" customFormat="1" ht="24" customHeight="1" x14ac:dyDescent="0.2">
      <c r="A473" s="357" t="str">
        <f t="shared" si="136"/>
        <v/>
      </c>
      <c r="B473" s="357" t="str">
        <f t="shared" si="137"/>
        <v/>
      </c>
      <c r="C473" s="367"/>
      <c r="D473" s="316" t="str">
        <f t="shared" si="138"/>
        <v/>
      </c>
      <c r="E473" s="320"/>
      <c r="F473" s="347">
        <f t="shared" si="135"/>
        <v>0</v>
      </c>
      <c r="G473" s="347">
        <f t="shared" si="139"/>
        <v>0</v>
      </c>
    </row>
    <row r="474" spans="1:7" s="342" customFormat="1" ht="24" customHeight="1" x14ac:dyDescent="0.2">
      <c r="A474" s="357" t="str">
        <f t="shared" si="136"/>
        <v/>
      </c>
      <c r="B474" s="357" t="str">
        <f t="shared" si="137"/>
        <v/>
      </c>
      <c r="C474" s="367"/>
      <c r="D474" s="316" t="str">
        <f t="shared" si="138"/>
        <v/>
      </c>
      <c r="E474" s="320"/>
      <c r="F474" s="347">
        <f t="shared" si="135"/>
        <v>0</v>
      </c>
      <c r="G474" s="347">
        <f t="shared" si="139"/>
        <v>0</v>
      </c>
    </row>
    <row r="475" spans="1:7" s="342" customFormat="1" ht="24" customHeight="1" x14ac:dyDescent="0.2">
      <c r="A475" s="357" t="str">
        <f t="shared" si="136"/>
        <v/>
      </c>
      <c r="B475" s="357" t="str">
        <f t="shared" si="137"/>
        <v/>
      </c>
      <c r="C475" s="367"/>
      <c r="D475" s="316" t="str">
        <f t="shared" si="138"/>
        <v/>
      </c>
      <c r="E475" s="320"/>
      <c r="F475" s="348">
        <f t="shared" si="135"/>
        <v>0</v>
      </c>
      <c r="G475" s="347">
        <f t="shared" si="139"/>
        <v>0</v>
      </c>
    </row>
    <row r="476" spans="1:7" ht="24" customHeight="1" x14ac:dyDescent="0.2">
      <c r="A476" s="358"/>
      <c r="E476" s="322"/>
      <c r="F476" s="341" t="s">
        <v>29</v>
      </c>
      <c r="G476" s="368">
        <f>SUBTOTAL(9,G462:G475)</f>
        <v>0</v>
      </c>
    </row>
    <row r="477" spans="1:7" ht="24" customHeight="1" x14ac:dyDescent="0.2">
      <c r="A477" s="358"/>
      <c r="C477" s="77" t="s">
        <v>536</v>
      </c>
      <c r="E477" s="322"/>
      <c r="G477" s="340"/>
    </row>
    <row r="478" spans="1:7" s="342" customFormat="1" ht="24" customHeight="1" x14ac:dyDescent="0.2">
      <c r="A478" s="357" t="str">
        <f t="shared" ref="A478:A483" si="140">IFERROR(VLOOKUP(C478,Tabla_Insumos,4,FALSE),"")</f>
        <v/>
      </c>
      <c r="B478" s="357" t="str">
        <f t="shared" ref="B478:B483" si="141">IFERROR(VLOOKUP(A478,Tabla_Indices,5,FALSE),"")</f>
        <v/>
      </c>
      <c r="C478" s="366"/>
      <c r="D478" s="318" t="str">
        <f t="shared" ref="D478:D483" si="142">IFERROR(VLOOKUP(C478,Tabla_Insumos,2,FALSE),"")</f>
        <v/>
      </c>
      <c r="E478" s="317"/>
      <c r="F478" s="347">
        <f t="shared" ref="F478:F485" si="143">IFERROR(VLOOKUP(C478,Tabla_Insumos,3,FALSE),0)</f>
        <v>0</v>
      </c>
      <c r="G478" s="347">
        <f>ROUND(E478*F478,2)</f>
        <v>0</v>
      </c>
    </row>
    <row r="479" spans="1:7" s="342" customFormat="1" ht="24" customHeight="1" x14ac:dyDescent="0.2">
      <c r="A479" s="357" t="str">
        <f t="shared" si="140"/>
        <v/>
      </c>
      <c r="B479" s="357" t="str">
        <f t="shared" si="141"/>
        <v/>
      </c>
      <c r="C479" s="366"/>
      <c r="D479" s="318" t="str">
        <f t="shared" si="142"/>
        <v/>
      </c>
      <c r="E479" s="317"/>
      <c r="F479" s="347">
        <f t="shared" si="143"/>
        <v>0</v>
      </c>
      <c r="G479" s="347">
        <f>ROUND(E479*F479,2)</f>
        <v>0</v>
      </c>
    </row>
    <row r="480" spans="1:7" s="342" customFormat="1" ht="24" customHeight="1" x14ac:dyDescent="0.2">
      <c r="A480" s="357" t="str">
        <f t="shared" si="140"/>
        <v/>
      </c>
      <c r="B480" s="357" t="str">
        <f t="shared" si="141"/>
        <v/>
      </c>
      <c r="C480" s="366"/>
      <c r="D480" s="318" t="str">
        <f t="shared" si="142"/>
        <v/>
      </c>
      <c r="E480" s="317"/>
      <c r="F480" s="347">
        <f t="shared" si="143"/>
        <v>0</v>
      </c>
      <c r="G480" s="347">
        <f t="shared" ref="G480:G485" si="144">ROUND(E480*F480,2)</f>
        <v>0</v>
      </c>
    </row>
    <row r="481" spans="1:7" s="342" customFormat="1" ht="24" customHeight="1" x14ac:dyDescent="0.2">
      <c r="A481" s="357" t="str">
        <f t="shared" si="140"/>
        <v/>
      </c>
      <c r="B481" s="357" t="str">
        <f t="shared" si="141"/>
        <v/>
      </c>
      <c r="C481" s="366"/>
      <c r="D481" s="318" t="str">
        <f t="shared" si="142"/>
        <v/>
      </c>
      <c r="E481" s="317"/>
      <c r="F481" s="347">
        <f t="shared" si="143"/>
        <v>0</v>
      </c>
      <c r="G481" s="347">
        <f t="shared" si="144"/>
        <v>0</v>
      </c>
    </row>
    <row r="482" spans="1:7" s="342" customFormat="1" ht="24" customHeight="1" x14ac:dyDescent="0.2">
      <c r="A482" s="357" t="str">
        <f t="shared" si="140"/>
        <v/>
      </c>
      <c r="B482" s="357" t="str">
        <f t="shared" si="141"/>
        <v/>
      </c>
      <c r="C482" s="366"/>
      <c r="D482" s="318" t="str">
        <f t="shared" si="142"/>
        <v/>
      </c>
      <c r="E482" s="317"/>
      <c r="F482" s="347">
        <f t="shared" si="143"/>
        <v>0</v>
      </c>
      <c r="G482" s="347">
        <f t="shared" si="144"/>
        <v>0</v>
      </c>
    </row>
    <row r="483" spans="1:7" s="342" customFormat="1" ht="24" customHeight="1" x14ac:dyDescent="0.2">
      <c r="A483" s="357" t="str">
        <f t="shared" si="140"/>
        <v/>
      </c>
      <c r="B483" s="357" t="str">
        <f t="shared" si="141"/>
        <v/>
      </c>
      <c r="C483" s="366"/>
      <c r="D483" s="318" t="str">
        <f t="shared" si="142"/>
        <v/>
      </c>
      <c r="E483" s="317"/>
      <c r="F483" s="347">
        <f t="shared" si="143"/>
        <v>0</v>
      </c>
      <c r="G483" s="347">
        <f t="shared" si="144"/>
        <v>0</v>
      </c>
    </row>
    <row r="484" spans="1:7" s="342" customFormat="1" ht="24" customHeight="1" x14ac:dyDescent="0.2">
      <c r="A484" s="357" t="str">
        <f>IFERROR(VLOOKUP(C484,Tabla_Insumos,4,FALSE),"")</f>
        <v/>
      </c>
      <c r="B484" s="357" t="str">
        <f>IFERROR(VLOOKUP(A484,Tabla_Indices,5,FALSE),"")</f>
        <v/>
      </c>
      <c r="C484" s="367"/>
      <c r="D484" s="316" t="str">
        <f>IFERROR(VLOOKUP(C484,Tabla_Insumos,2,FALSE),"")</f>
        <v/>
      </c>
      <c r="E484" s="320"/>
      <c r="F484" s="347">
        <f t="shared" si="143"/>
        <v>0</v>
      </c>
      <c r="G484" s="347">
        <f t="shared" si="144"/>
        <v>0</v>
      </c>
    </row>
    <row r="485" spans="1:7" s="342" customFormat="1" ht="24" customHeight="1" x14ac:dyDescent="0.2">
      <c r="A485" s="357" t="str">
        <f>IFERROR(VLOOKUP(C485,Tabla_Insumos,4,FALSE),"")</f>
        <v/>
      </c>
      <c r="B485" s="357" t="str">
        <f>IFERROR(VLOOKUP(A485,Tabla_Indices,5,FALSE),"")</f>
        <v/>
      </c>
      <c r="C485" s="367"/>
      <c r="D485" s="316" t="str">
        <f>IFERROR(VLOOKUP(C485,Tabla_Insumos,2,FALSE),"")</f>
        <v/>
      </c>
      <c r="E485" s="320"/>
      <c r="F485" s="347">
        <f t="shared" si="143"/>
        <v>0</v>
      </c>
      <c r="G485" s="347">
        <f t="shared" si="144"/>
        <v>0</v>
      </c>
    </row>
    <row r="486" spans="1:7" ht="24" customHeight="1" x14ac:dyDescent="0.2">
      <c r="A486" s="358"/>
      <c r="E486" s="322"/>
      <c r="F486" s="341" t="s">
        <v>30</v>
      </c>
      <c r="G486" s="368">
        <f>SUBTOTAL(9,G478:G485)</f>
        <v>0</v>
      </c>
    </row>
    <row r="487" spans="1:7" ht="24" customHeight="1" x14ac:dyDescent="0.2">
      <c r="A487" s="358"/>
      <c r="C487" s="77" t="s">
        <v>537</v>
      </c>
      <c r="E487" s="322"/>
      <c r="G487" s="340"/>
    </row>
    <row r="488" spans="1:7" s="342" customFormat="1" ht="24" customHeight="1" x14ac:dyDescent="0.2">
      <c r="A488" s="357" t="str">
        <f>IFERROR(VLOOKUP(C488,Tabla_Insumos,4,FALSE),"")</f>
        <v/>
      </c>
      <c r="B488" s="357" t="str">
        <f>IFERROR(VLOOKUP(C488,Tabla_Insumos,5,FALSE),"")</f>
        <v/>
      </c>
      <c r="C488" s="366"/>
      <c r="D488" s="318" t="str">
        <f>IFERROR(VLOOKUP(C488,Tabla_Insumos,2,FALSE),"")</f>
        <v/>
      </c>
      <c r="E488" s="317"/>
      <c r="F488" s="347">
        <f t="shared" ref="F488:F496" si="145">IFERROR(VLOOKUP(C488,Tabla_Insumos,3,FALSE),0)</f>
        <v>0</v>
      </c>
      <c r="G488" s="347">
        <f t="shared" ref="G488:G496" si="146">ROUND(E488*F488,2)</f>
        <v>0</v>
      </c>
    </row>
    <row r="489" spans="1:7" s="342" customFormat="1" ht="24" customHeight="1" x14ac:dyDescent="0.2">
      <c r="A489" s="357" t="str">
        <f t="shared" ref="A489:A496" si="147">IFERROR(VLOOKUP(C489,Tabla_Insumos,4,FALSE),"")</f>
        <v/>
      </c>
      <c r="B489" s="357" t="str">
        <f t="shared" ref="B489:B496" si="148">IFERROR(VLOOKUP(C489,Tabla_Insumos,5,FALSE),"")</f>
        <v/>
      </c>
      <c r="C489" s="367"/>
      <c r="D489" s="316" t="str">
        <f t="shared" ref="D489:D496" si="149">IFERROR(VLOOKUP(C489,Tabla_Insumos,2,FALSE),"")</f>
        <v/>
      </c>
      <c r="E489" s="320"/>
      <c r="F489" s="347">
        <f t="shared" si="145"/>
        <v>0</v>
      </c>
      <c r="G489" s="347">
        <f t="shared" si="146"/>
        <v>0</v>
      </c>
    </row>
    <row r="490" spans="1:7" s="342" customFormat="1" ht="24" customHeight="1" x14ac:dyDescent="0.2">
      <c r="A490" s="357" t="str">
        <f t="shared" si="147"/>
        <v/>
      </c>
      <c r="B490" s="357" t="str">
        <f t="shared" si="148"/>
        <v/>
      </c>
      <c r="C490" s="367"/>
      <c r="D490" s="316" t="str">
        <f t="shared" si="149"/>
        <v/>
      </c>
      <c r="E490" s="320"/>
      <c r="F490" s="347">
        <f t="shared" si="145"/>
        <v>0</v>
      </c>
      <c r="G490" s="347">
        <f t="shared" si="146"/>
        <v>0</v>
      </c>
    </row>
    <row r="491" spans="1:7" s="342" customFormat="1" ht="24" customHeight="1" x14ac:dyDescent="0.2">
      <c r="A491" s="357" t="str">
        <f t="shared" si="147"/>
        <v/>
      </c>
      <c r="B491" s="357" t="str">
        <f t="shared" si="148"/>
        <v/>
      </c>
      <c r="C491" s="367"/>
      <c r="D491" s="316" t="str">
        <f t="shared" si="149"/>
        <v/>
      </c>
      <c r="E491" s="320"/>
      <c r="F491" s="347">
        <f t="shared" si="145"/>
        <v>0</v>
      </c>
      <c r="G491" s="347">
        <f t="shared" si="146"/>
        <v>0</v>
      </c>
    </row>
    <row r="492" spans="1:7" s="342" customFormat="1" ht="24" customHeight="1" x14ac:dyDescent="0.2">
      <c r="A492" s="357" t="str">
        <f t="shared" si="147"/>
        <v/>
      </c>
      <c r="B492" s="357" t="str">
        <f t="shared" si="148"/>
        <v/>
      </c>
      <c r="C492" s="367"/>
      <c r="D492" s="316" t="str">
        <f t="shared" si="149"/>
        <v/>
      </c>
      <c r="E492" s="320"/>
      <c r="F492" s="347">
        <f t="shared" si="145"/>
        <v>0</v>
      </c>
      <c r="G492" s="347">
        <f t="shared" si="146"/>
        <v>0</v>
      </c>
    </row>
    <row r="493" spans="1:7" s="342" customFormat="1" ht="24" customHeight="1" x14ac:dyDescent="0.2">
      <c r="A493" s="357" t="str">
        <f t="shared" si="147"/>
        <v/>
      </c>
      <c r="B493" s="357" t="str">
        <f t="shared" si="148"/>
        <v/>
      </c>
      <c r="C493" s="367"/>
      <c r="D493" s="316" t="str">
        <f t="shared" si="149"/>
        <v/>
      </c>
      <c r="E493" s="320"/>
      <c r="F493" s="347">
        <f t="shared" si="145"/>
        <v>0</v>
      </c>
      <c r="G493" s="347">
        <f t="shared" si="146"/>
        <v>0</v>
      </c>
    </row>
    <row r="494" spans="1:7" s="342" customFormat="1" ht="24" customHeight="1" x14ac:dyDescent="0.2">
      <c r="A494" s="357" t="str">
        <f t="shared" si="147"/>
        <v/>
      </c>
      <c r="B494" s="357" t="str">
        <f t="shared" si="148"/>
        <v/>
      </c>
      <c r="C494" s="367"/>
      <c r="D494" s="316" t="str">
        <f t="shared" si="149"/>
        <v/>
      </c>
      <c r="E494" s="320"/>
      <c r="F494" s="347">
        <f t="shared" si="145"/>
        <v>0</v>
      </c>
      <c r="G494" s="347">
        <f t="shared" si="146"/>
        <v>0</v>
      </c>
    </row>
    <row r="495" spans="1:7" s="342" customFormat="1" ht="24" customHeight="1" x14ac:dyDescent="0.2">
      <c r="A495" s="357" t="str">
        <f t="shared" si="147"/>
        <v/>
      </c>
      <c r="B495" s="357" t="str">
        <f t="shared" si="148"/>
        <v/>
      </c>
      <c r="C495" s="367"/>
      <c r="D495" s="316" t="str">
        <f t="shared" si="149"/>
        <v/>
      </c>
      <c r="E495" s="320"/>
      <c r="F495" s="347">
        <f t="shared" si="145"/>
        <v>0</v>
      </c>
      <c r="G495" s="347">
        <f t="shared" si="146"/>
        <v>0</v>
      </c>
    </row>
    <row r="496" spans="1:7" s="342" customFormat="1" ht="24" customHeight="1" x14ac:dyDescent="0.2">
      <c r="A496" s="357" t="str">
        <f t="shared" si="147"/>
        <v/>
      </c>
      <c r="B496" s="357" t="str">
        <f t="shared" si="148"/>
        <v/>
      </c>
      <c r="C496" s="367"/>
      <c r="D496" s="316" t="str">
        <f t="shared" si="149"/>
        <v/>
      </c>
      <c r="E496" s="320"/>
      <c r="F496" s="347">
        <f t="shared" si="145"/>
        <v>0</v>
      </c>
      <c r="G496" s="347">
        <f t="shared" si="146"/>
        <v>0</v>
      </c>
    </row>
    <row r="497" spans="1:7" ht="24" customHeight="1" x14ac:dyDescent="0.2">
      <c r="A497" s="359"/>
      <c r="E497" s="322"/>
      <c r="F497" s="341" t="s">
        <v>31</v>
      </c>
      <c r="G497" s="368">
        <f>SUBTOTAL(9,G488:G496)</f>
        <v>0</v>
      </c>
    </row>
    <row r="498" spans="1:7" ht="24" customHeight="1" x14ac:dyDescent="0.2">
      <c r="A498" s="358"/>
      <c r="E498" s="322"/>
      <c r="G498" s="340"/>
    </row>
    <row r="499" spans="1:7" ht="24" customHeight="1" x14ac:dyDescent="0.2">
      <c r="A499" s="360" t="str">
        <f>B457</f>
        <v>10</v>
      </c>
      <c r="B499" s="141" t="str">
        <f>C457</f>
        <v>Escuela de Educación Especial (EEE) Múltiple de Calingasta</v>
      </c>
      <c r="C499" s="343"/>
      <c r="D499" s="343" t="s">
        <v>32</v>
      </c>
      <c r="E499" s="344"/>
      <c r="F499" s="371" t="s">
        <v>33</v>
      </c>
      <c r="G499" s="372">
        <f>SUBTOTAL(9,G462:G498)</f>
        <v>0</v>
      </c>
    </row>
    <row r="501" spans="1:7" ht="24" customHeight="1" x14ac:dyDescent="0.2">
      <c r="A501" s="349" t="s">
        <v>35</v>
      </c>
      <c r="B501" s="350"/>
      <c r="C501" s="143"/>
      <c r="D501" s="143"/>
      <c r="E501" s="143"/>
      <c r="F501" s="143"/>
      <c r="G501" s="361"/>
    </row>
    <row r="502" spans="1:7" ht="24" customHeight="1" x14ac:dyDescent="0.2">
      <c r="A502" s="352" t="s">
        <v>533</v>
      </c>
      <c r="B502" s="353" t="str">
        <f>Comitente</f>
        <v>DIRECCIÓN PROVINCIAL RED DE GAS</v>
      </c>
      <c r="C502" s="362"/>
      <c r="D502" s="77"/>
      <c r="E502" s="77"/>
      <c r="F502" s="336"/>
      <c r="G502" s="337"/>
    </row>
    <row r="503" spans="1:7" ht="24" customHeight="1" x14ac:dyDescent="0.2">
      <c r="A503" s="352" t="s">
        <v>534</v>
      </c>
      <c r="B503" s="353">
        <f>Contratista</f>
        <v>0</v>
      </c>
      <c r="C503" s="363"/>
      <c r="D503" s="363"/>
      <c r="E503" s="363"/>
      <c r="F503" s="336"/>
      <c r="G503" s="337"/>
    </row>
    <row r="504" spans="1:7" ht="24" customHeight="1" x14ac:dyDescent="0.2">
      <c r="A504" s="352" t="s">
        <v>22</v>
      </c>
      <c r="B504" s="353" t="str">
        <f>Obra</f>
        <v>MANTENIMIENTO CALINGASTA- SECTOR 1.B</v>
      </c>
      <c r="C504" s="363"/>
      <c r="D504" s="363"/>
      <c r="E504" s="363"/>
      <c r="F504" s="336" t="s">
        <v>36</v>
      </c>
      <c r="G504" s="364">
        <f>Fecha_Base</f>
        <v>0</v>
      </c>
    </row>
    <row r="505" spans="1:7" ht="24" customHeight="1" x14ac:dyDescent="0.2">
      <c r="A505" s="354" t="s">
        <v>532</v>
      </c>
      <c r="B505" s="161" t="str">
        <f>Ubicación</f>
        <v>Departamento CALINGASTA</v>
      </c>
      <c r="C505" s="77"/>
      <c r="E505" s="322"/>
      <c r="G505" s="340"/>
    </row>
    <row r="506" spans="1:7" ht="24" customHeight="1" x14ac:dyDescent="0.2">
      <c r="A506" s="354" t="s">
        <v>37</v>
      </c>
      <c r="B506" s="338" t="str">
        <f>IFERROR(VALUE(LEFT(B507,FIND(".",B507)-1)),"")</f>
        <v/>
      </c>
      <c r="C506" s="74" t="str">
        <f>IFERROR(VLOOKUP(B506,Tabla_CyP,2,FALSE),"")</f>
        <v/>
      </c>
      <c r="E506" s="322"/>
      <c r="G506" s="340"/>
    </row>
    <row r="507" spans="1:7" ht="24" customHeight="1" x14ac:dyDescent="0.2">
      <c r="A507" s="354" t="s">
        <v>23</v>
      </c>
      <c r="B507" s="339" t="str">
        <f>IFERROR(VLOOKUP(COUNTIF($A$1:A507,"ANALISIS DE PRECIOS"),Tabla_NumeroItem,2,FALSE),"")</f>
        <v>11</v>
      </c>
      <c r="C507" s="74" t="str">
        <f>IFERROR(VLOOKUP(B507,Tabla_CyP,2,FALSE),"")</f>
        <v>Escuela Francisco Javier Muñiz (JINZ 24)</v>
      </c>
      <c r="E507" s="322"/>
      <c r="F507" s="336" t="s">
        <v>24</v>
      </c>
      <c r="G507" s="340" t="str">
        <f>IFERROR(VLOOKUP(B507,Tabla_CyP,4,FALSE),"")</f>
        <v>GL</v>
      </c>
    </row>
    <row r="508" spans="1:7" ht="24" customHeight="1" x14ac:dyDescent="0.2">
      <c r="A508" s="354"/>
      <c r="B508" s="161"/>
      <c r="E508" s="322"/>
      <c r="G508" s="340"/>
    </row>
    <row r="509" spans="1:7" ht="24" customHeight="1" x14ac:dyDescent="0.2">
      <c r="A509" s="429" t="s">
        <v>451</v>
      </c>
      <c r="B509" s="430"/>
      <c r="C509" s="431" t="s">
        <v>0</v>
      </c>
      <c r="D509" s="431" t="s">
        <v>25</v>
      </c>
      <c r="E509" s="433" t="s">
        <v>26</v>
      </c>
      <c r="F509" s="435" t="s">
        <v>27</v>
      </c>
      <c r="G509" s="435" t="s">
        <v>28</v>
      </c>
    </row>
    <row r="510" spans="1:7" ht="24" customHeight="1" x14ac:dyDescent="0.2">
      <c r="A510" s="355" t="s">
        <v>452</v>
      </c>
      <c r="B510" s="355" t="s">
        <v>453</v>
      </c>
      <c r="C510" s="432"/>
      <c r="D510" s="432"/>
      <c r="E510" s="434"/>
      <c r="F510" s="436"/>
      <c r="G510" s="436"/>
    </row>
    <row r="511" spans="1:7" ht="24" customHeight="1" x14ac:dyDescent="0.2">
      <c r="A511" s="333"/>
      <c r="B511" s="356"/>
      <c r="C511" s="106" t="s">
        <v>535</v>
      </c>
      <c r="D511" s="343"/>
      <c r="E511" s="344"/>
      <c r="F511" s="345"/>
      <c r="G511" s="346"/>
    </row>
    <row r="512" spans="1:7" s="342" customFormat="1" ht="24" customHeight="1" x14ac:dyDescent="0.2">
      <c r="A512" s="357" t="str">
        <f>IFERROR(VLOOKUP(C512,Tabla_Insumos,4,FALSE),"")</f>
        <v/>
      </c>
      <c r="B512" s="357" t="str">
        <f>IFERROR(VLOOKUP(C512,Tabla_Insumos,5,FALSE),"")</f>
        <v/>
      </c>
      <c r="C512" s="370"/>
      <c r="D512" s="318" t="str">
        <f>IFERROR(VLOOKUP(C512,Tabla_Insumos,2,FALSE),"")</f>
        <v/>
      </c>
      <c r="E512" s="317"/>
      <c r="F512" s="347">
        <f t="shared" ref="F512:F525" si="150">IFERROR(VLOOKUP(C512,Tabla_Insumos,3,FALSE),0)</f>
        <v>0</v>
      </c>
      <c r="G512" s="347">
        <f>ROUND(E512*F512,2)</f>
        <v>0</v>
      </c>
    </row>
    <row r="513" spans="1:7" s="342" customFormat="1" ht="24" customHeight="1" x14ac:dyDescent="0.2">
      <c r="A513" s="357" t="str">
        <f t="shared" ref="A513:A525" si="151">IFERROR(VLOOKUP(C513,Tabla_Insumos,4,FALSE),"")</f>
        <v/>
      </c>
      <c r="B513" s="357" t="str">
        <f t="shared" ref="B513:B525" si="152">IFERROR(VLOOKUP(C513,Tabla_Insumos,5,FALSE),"")</f>
        <v/>
      </c>
      <c r="C513" s="367"/>
      <c r="D513" s="316" t="str">
        <f t="shared" ref="D513:D525" si="153">IFERROR(VLOOKUP(C513,Tabla_Insumos,2,FALSE),"")</f>
        <v/>
      </c>
      <c r="E513" s="320"/>
      <c r="F513" s="347">
        <f t="shared" si="150"/>
        <v>0</v>
      </c>
      <c r="G513" s="347">
        <f t="shared" ref="G513:G525" si="154">ROUND(E513*F513,2)</f>
        <v>0</v>
      </c>
    </row>
    <row r="514" spans="1:7" s="342" customFormat="1" ht="24" customHeight="1" x14ac:dyDescent="0.2">
      <c r="A514" s="357" t="str">
        <f t="shared" si="151"/>
        <v/>
      </c>
      <c r="B514" s="357" t="str">
        <f t="shared" si="152"/>
        <v/>
      </c>
      <c r="C514" s="367"/>
      <c r="D514" s="316" t="str">
        <f t="shared" si="153"/>
        <v/>
      </c>
      <c r="E514" s="320"/>
      <c r="F514" s="347">
        <f t="shared" si="150"/>
        <v>0</v>
      </c>
      <c r="G514" s="347">
        <f t="shared" si="154"/>
        <v>0</v>
      </c>
    </row>
    <row r="515" spans="1:7" s="342" customFormat="1" ht="24" customHeight="1" x14ac:dyDescent="0.2">
      <c r="A515" s="357" t="str">
        <f t="shared" si="151"/>
        <v/>
      </c>
      <c r="B515" s="357" t="str">
        <f t="shared" si="152"/>
        <v/>
      </c>
      <c r="C515" s="367"/>
      <c r="D515" s="316" t="str">
        <f t="shared" si="153"/>
        <v/>
      </c>
      <c r="E515" s="320"/>
      <c r="F515" s="347">
        <f t="shared" si="150"/>
        <v>0</v>
      </c>
      <c r="G515" s="347">
        <f t="shared" si="154"/>
        <v>0</v>
      </c>
    </row>
    <row r="516" spans="1:7" s="342" customFormat="1" ht="24" customHeight="1" x14ac:dyDescent="0.2">
      <c r="A516" s="357" t="str">
        <f t="shared" si="151"/>
        <v/>
      </c>
      <c r="B516" s="357" t="str">
        <f t="shared" si="152"/>
        <v/>
      </c>
      <c r="C516" s="367"/>
      <c r="D516" s="316" t="str">
        <f t="shared" si="153"/>
        <v/>
      </c>
      <c r="E516" s="320"/>
      <c r="F516" s="347">
        <f t="shared" si="150"/>
        <v>0</v>
      </c>
      <c r="G516" s="347">
        <f t="shared" si="154"/>
        <v>0</v>
      </c>
    </row>
    <row r="517" spans="1:7" s="342" customFormat="1" ht="24" customHeight="1" x14ac:dyDescent="0.2">
      <c r="A517" s="357" t="str">
        <f t="shared" si="151"/>
        <v/>
      </c>
      <c r="B517" s="357" t="str">
        <f t="shared" si="152"/>
        <v/>
      </c>
      <c r="C517" s="367"/>
      <c r="D517" s="316" t="str">
        <f t="shared" si="153"/>
        <v/>
      </c>
      <c r="E517" s="320"/>
      <c r="F517" s="347">
        <f t="shared" si="150"/>
        <v>0</v>
      </c>
      <c r="G517" s="347">
        <f t="shared" si="154"/>
        <v>0</v>
      </c>
    </row>
    <row r="518" spans="1:7" s="342" customFormat="1" ht="24" customHeight="1" x14ac:dyDescent="0.2">
      <c r="A518" s="357" t="str">
        <f t="shared" si="151"/>
        <v/>
      </c>
      <c r="B518" s="357" t="str">
        <f t="shared" si="152"/>
        <v/>
      </c>
      <c r="C518" s="367"/>
      <c r="D518" s="316" t="str">
        <f t="shared" si="153"/>
        <v/>
      </c>
      <c r="E518" s="320"/>
      <c r="F518" s="347">
        <f t="shared" si="150"/>
        <v>0</v>
      </c>
      <c r="G518" s="347">
        <f t="shared" si="154"/>
        <v>0</v>
      </c>
    </row>
    <row r="519" spans="1:7" s="342" customFormat="1" ht="24" customHeight="1" x14ac:dyDescent="0.2">
      <c r="A519" s="357" t="str">
        <f t="shared" si="151"/>
        <v/>
      </c>
      <c r="B519" s="357" t="str">
        <f t="shared" si="152"/>
        <v/>
      </c>
      <c r="C519" s="367"/>
      <c r="D519" s="316" t="str">
        <f t="shared" si="153"/>
        <v/>
      </c>
      <c r="E519" s="320"/>
      <c r="F519" s="347">
        <f t="shared" si="150"/>
        <v>0</v>
      </c>
      <c r="G519" s="347">
        <f t="shared" si="154"/>
        <v>0</v>
      </c>
    </row>
    <row r="520" spans="1:7" s="342" customFormat="1" ht="24" customHeight="1" x14ac:dyDescent="0.2">
      <c r="A520" s="357" t="str">
        <f t="shared" si="151"/>
        <v/>
      </c>
      <c r="B520" s="357" t="str">
        <f t="shared" si="152"/>
        <v/>
      </c>
      <c r="C520" s="367"/>
      <c r="D520" s="316" t="str">
        <f t="shared" si="153"/>
        <v/>
      </c>
      <c r="E520" s="320"/>
      <c r="F520" s="347">
        <f t="shared" si="150"/>
        <v>0</v>
      </c>
      <c r="G520" s="347">
        <f t="shared" si="154"/>
        <v>0</v>
      </c>
    </row>
    <row r="521" spans="1:7" s="342" customFormat="1" ht="24" customHeight="1" x14ac:dyDescent="0.2">
      <c r="A521" s="357" t="str">
        <f t="shared" si="151"/>
        <v/>
      </c>
      <c r="B521" s="357" t="str">
        <f t="shared" si="152"/>
        <v/>
      </c>
      <c r="C521" s="367"/>
      <c r="D521" s="316" t="str">
        <f t="shared" si="153"/>
        <v/>
      </c>
      <c r="E521" s="320"/>
      <c r="F521" s="347">
        <f t="shared" si="150"/>
        <v>0</v>
      </c>
      <c r="G521" s="347">
        <f t="shared" si="154"/>
        <v>0</v>
      </c>
    </row>
    <row r="522" spans="1:7" s="342" customFormat="1" ht="24" customHeight="1" x14ac:dyDescent="0.2">
      <c r="A522" s="357" t="str">
        <f t="shared" si="151"/>
        <v/>
      </c>
      <c r="B522" s="357" t="str">
        <f t="shared" si="152"/>
        <v/>
      </c>
      <c r="C522" s="367"/>
      <c r="D522" s="316" t="str">
        <f t="shared" si="153"/>
        <v/>
      </c>
      <c r="E522" s="320"/>
      <c r="F522" s="347">
        <f t="shared" si="150"/>
        <v>0</v>
      </c>
      <c r="G522" s="347">
        <f t="shared" si="154"/>
        <v>0</v>
      </c>
    </row>
    <row r="523" spans="1:7" s="342" customFormat="1" ht="24" customHeight="1" x14ac:dyDescent="0.2">
      <c r="A523" s="357" t="str">
        <f t="shared" si="151"/>
        <v/>
      </c>
      <c r="B523" s="357" t="str">
        <f t="shared" si="152"/>
        <v/>
      </c>
      <c r="C523" s="367"/>
      <c r="D523" s="316" t="str">
        <f t="shared" si="153"/>
        <v/>
      </c>
      <c r="E523" s="320"/>
      <c r="F523" s="347">
        <f t="shared" si="150"/>
        <v>0</v>
      </c>
      <c r="G523" s="347">
        <f t="shared" si="154"/>
        <v>0</v>
      </c>
    </row>
    <row r="524" spans="1:7" s="342" customFormat="1" ht="24" customHeight="1" x14ac:dyDescent="0.2">
      <c r="A524" s="357" t="str">
        <f t="shared" si="151"/>
        <v/>
      </c>
      <c r="B524" s="357" t="str">
        <f t="shared" si="152"/>
        <v/>
      </c>
      <c r="C524" s="367"/>
      <c r="D524" s="316" t="str">
        <f t="shared" si="153"/>
        <v/>
      </c>
      <c r="E524" s="320"/>
      <c r="F524" s="347">
        <f t="shared" si="150"/>
        <v>0</v>
      </c>
      <c r="G524" s="347">
        <f t="shared" si="154"/>
        <v>0</v>
      </c>
    </row>
    <row r="525" spans="1:7" s="342" customFormat="1" ht="24" customHeight="1" x14ac:dyDescent="0.2">
      <c r="A525" s="357" t="str">
        <f t="shared" si="151"/>
        <v/>
      </c>
      <c r="B525" s="357" t="str">
        <f t="shared" si="152"/>
        <v/>
      </c>
      <c r="C525" s="367"/>
      <c r="D525" s="316" t="str">
        <f t="shared" si="153"/>
        <v/>
      </c>
      <c r="E525" s="320"/>
      <c r="F525" s="348">
        <f t="shared" si="150"/>
        <v>0</v>
      </c>
      <c r="G525" s="347">
        <f t="shared" si="154"/>
        <v>0</v>
      </c>
    </row>
    <row r="526" spans="1:7" ht="24" customHeight="1" x14ac:dyDescent="0.2">
      <c r="A526" s="358"/>
      <c r="E526" s="322"/>
      <c r="F526" s="341" t="s">
        <v>29</v>
      </c>
      <c r="G526" s="368">
        <f>SUBTOTAL(9,G512:G525)</f>
        <v>0</v>
      </c>
    </row>
    <row r="527" spans="1:7" ht="24" customHeight="1" x14ac:dyDescent="0.2">
      <c r="A527" s="358"/>
      <c r="C527" s="77" t="s">
        <v>536</v>
      </c>
      <c r="E527" s="322"/>
      <c r="G527" s="340"/>
    </row>
    <row r="528" spans="1:7" s="342" customFormat="1" ht="24" customHeight="1" x14ac:dyDescent="0.2">
      <c r="A528" s="357" t="str">
        <f t="shared" ref="A528:A533" si="155">IFERROR(VLOOKUP(C528,Tabla_Insumos,4,FALSE),"")</f>
        <v/>
      </c>
      <c r="B528" s="357" t="str">
        <f t="shared" ref="B528:B533" si="156">IFERROR(VLOOKUP(A528,Tabla_Indices,5,FALSE),"")</f>
        <v/>
      </c>
      <c r="C528" s="366"/>
      <c r="D528" s="318" t="str">
        <f t="shared" ref="D528:D533" si="157">IFERROR(VLOOKUP(C528,Tabla_Insumos,2,FALSE),"")</f>
        <v/>
      </c>
      <c r="E528" s="317"/>
      <c r="F528" s="347">
        <f t="shared" ref="F528:F535" si="158">IFERROR(VLOOKUP(C528,Tabla_Insumos,3,FALSE),0)</f>
        <v>0</v>
      </c>
      <c r="G528" s="347">
        <f>ROUND(E528*F528,2)</f>
        <v>0</v>
      </c>
    </row>
    <row r="529" spans="1:7" s="342" customFormat="1" ht="24" customHeight="1" x14ac:dyDescent="0.2">
      <c r="A529" s="357" t="str">
        <f t="shared" si="155"/>
        <v/>
      </c>
      <c r="B529" s="357" t="str">
        <f t="shared" si="156"/>
        <v/>
      </c>
      <c r="C529" s="366"/>
      <c r="D529" s="318" t="str">
        <f t="shared" si="157"/>
        <v/>
      </c>
      <c r="E529" s="317"/>
      <c r="F529" s="347">
        <f t="shared" si="158"/>
        <v>0</v>
      </c>
      <c r="G529" s="347">
        <f>ROUND(E529*F529,2)</f>
        <v>0</v>
      </c>
    </row>
    <row r="530" spans="1:7" s="342" customFormat="1" ht="24" customHeight="1" x14ac:dyDescent="0.2">
      <c r="A530" s="357" t="str">
        <f t="shared" si="155"/>
        <v/>
      </c>
      <c r="B530" s="357" t="str">
        <f t="shared" si="156"/>
        <v/>
      </c>
      <c r="C530" s="366"/>
      <c r="D530" s="318" t="str">
        <f t="shared" si="157"/>
        <v/>
      </c>
      <c r="E530" s="317"/>
      <c r="F530" s="347">
        <f t="shared" si="158"/>
        <v>0</v>
      </c>
      <c r="G530" s="347">
        <f t="shared" ref="G530:G535" si="159">ROUND(E530*F530,2)</f>
        <v>0</v>
      </c>
    </row>
    <row r="531" spans="1:7" s="342" customFormat="1" ht="24" customHeight="1" x14ac:dyDescent="0.2">
      <c r="A531" s="357" t="str">
        <f t="shared" si="155"/>
        <v/>
      </c>
      <c r="B531" s="357" t="str">
        <f t="shared" si="156"/>
        <v/>
      </c>
      <c r="C531" s="366"/>
      <c r="D531" s="318" t="str">
        <f t="shared" si="157"/>
        <v/>
      </c>
      <c r="E531" s="317"/>
      <c r="F531" s="347">
        <f t="shared" si="158"/>
        <v>0</v>
      </c>
      <c r="G531" s="347">
        <f t="shared" si="159"/>
        <v>0</v>
      </c>
    </row>
    <row r="532" spans="1:7" s="342" customFormat="1" ht="24" customHeight="1" x14ac:dyDescent="0.2">
      <c r="A532" s="357" t="str">
        <f t="shared" si="155"/>
        <v/>
      </c>
      <c r="B532" s="357" t="str">
        <f t="shared" si="156"/>
        <v/>
      </c>
      <c r="C532" s="366"/>
      <c r="D532" s="318" t="str">
        <f t="shared" si="157"/>
        <v/>
      </c>
      <c r="E532" s="317"/>
      <c r="F532" s="347">
        <f t="shared" si="158"/>
        <v>0</v>
      </c>
      <c r="G532" s="347">
        <f t="shared" si="159"/>
        <v>0</v>
      </c>
    </row>
    <row r="533" spans="1:7" s="342" customFormat="1" ht="24" customHeight="1" x14ac:dyDescent="0.2">
      <c r="A533" s="357" t="str">
        <f t="shared" si="155"/>
        <v/>
      </c>
      <c r="B533" s="357" t="str">
        <f t="shared" si="156"/>
        <v/>
      </c>
      <c r="C533" s="366"/>
      <c r="D533" s="318" t="str">
        <f t="shared" si="157"/>
        <v/>
      </c>
      <c r="E533" s="317"/>
      <c r="F533" s="347">
        <f t="shared" si="158"/>
        <v>0</v>
      </c>
      <c r="G533" s="347">
        <f t="shared" si="159"/>
        <v>0</v>
      </c>
    </row>
    <row r="534" spans="1:7" s="342" customFormat="1" ht="24" customHeight="1" x14ac:dyDescent="0.2">
      <c r="A534" s="357" t="str">
        <f>IFERROR(VLOOKUP(C534,Tabla_Insumos,4,FALSE),"")</f>
        <v/>
      </c>
      <c r="B534" s="357" t="str">
        <f>IFERROR(VLOOKUP(A534,Tabla_Indices,5,FALSE),"")</f>
        <v/>
      </c>
      <c r="C534" s="367"/>
      <c r="D534" s="316" t="str">
        <f>IFERROR(VLOOKUP(C534,Tabla_Insumos,2,FALSE),"")</f>
        <v/>
      </c>
      <c r="E534" s="320"/>
      <c r="F534" s="347">
        <f t="shared" si="158"/>
        <v>0</v>
      </c>
      <c r="G534" s="347">
        <f t="shared" si="159"/>
        <v>0</v>
      </c>
    </row>
    <row r="535" spans="1:7" s="342" customFormat="1" ht="24" customHeight="1" x14ac:dyDescent="0.2">
      <c r="A535" s="357" t="str">
        <f>IFERROR(VLOOKUP(C535,Tabla_Insumos,4,FALSE),"")</f>
        <v/>
      </c>
      <c r="B535" s="357" t="str">
        <f>IFERROR(VLOOKUP(A535,Tabla_Indices,5,FALSE),"")</f>
        <v/>
      </c>
      <c r="C535" s="367"/>
      <c r="D535" s="316" t="str">
        <f>IFERROR(VLOOKUP(C535,Tabla_Insumos,2,FALSE),"")</f>
        <v/>
      </c>
      <c r="E535" s="320"/>
      <c r="F535" s="347">
        <f t="shared" si="158"/>
        <v>0</v>
      </c>
      <c r="G535" s="347">
        <f t="shared" si="159"/>
        <v>0</v>
      </c>
    </row>
    <row r="536" spans="1:7" ht="24" customHeight="1" x14ac:dyDescent="0.2">
      <c r="A536" s="358"/>
      <c r="E536" s="322"/>
      <c r="F536" s="341" t="s">
        <v>30</v>
      </c>
      <c r="G536" s="368">
        <f>SUBTOTAL(9,G528:G535)</f>
        <v>0</v>
      </c>
    </row>
    <row r="537" spans="1:7" ht="24" customHeight="1" x14ac:dyDescent="0.2">
      <c r="A537" s="358"/>
      <c r="C537" s="77" t="s">
        <v>537</v>
      </c>
      <c r="E537" s="322"/>
      <c r="G537" s="340"/>
    </row>
    <row r="538" spans="1:7" s="342" customFormat="1" ht="24" customHeight="1" x14ac:dyDescent="0.2">
      <c r="A538" s="357" t="str">
        <f>IFERROR(VLOOKUP(C538,Tabla_Insumos,4,FALSE),"")</f>
        <v/>
      </c>
      <c r="B538" s="357" t="str">
        <f>IFERROR(VLOOKUP(C538,Tabla_Insumos,5,FALSE),"")</f>
        <v/>
      </c>
      <c r="C538" s="366"/>
      <c r="D538" s="318" t="str">
        <f>IFERROR(VLOOKUP(C538,Tabla_Insumos,2,FALSE),"")</f>
        <v/>
      </c>
      <c r="E538" s="317"/>
      <c r="F538" s="347">
        <f t="shared" ref="F538:F546" si="160">IFERROR(VLOOKUP(C538,Tabla_Insumos,3,FALSE),0)</f>
        <v>0</v>
      </c>
      <c r="G538" s="347">
        <f t="shared" ref="G538:G546" si="161">ROUND(E538*F538,2)</f>
        <v>0</v>
      </c>
    </row>
    <row r="539" spans="1:7" s="342" customFormat="1" ht="24" customHeight="1" x14ac:dyDescent="0.2">
      <c r="A539" s="357" t="str">
        <f t="shared" ref="A539:A546" si="162">IFERROR(VLOOKUP(C539,Tabla_Insumos,4,FALSE),"")</f>
        <v/>
      </c>
      <c r="B539" s="357" t="str">
        <f t="shared" ref="B539:B546" si="163">IFERROR(VLOOKUP(C539,Tabla_Insumos,5,FALSE),"")</f>
        <v/>
      </c>
      <c r="C539" s="367"/>
      <c r="D539" s="316" t="str">
        <f t="shared" ref="D539:D546" si="164">IFERROR(VLOOKUP(C539,Tabla_Insumos,2,FALSE),"")</f>
        <v/>
      </c>
      <c r="E539" s="320"/>
      <c r="F539" s="347">
        <f t="shared" si="160"/>
        <v>0</v>
      </c>
      <c r="G539" s="347">
        <f t="shared" si="161"/>
        <v>0</v>
      </c>
    </row>
    <row r="540" spans="1:7" s="342" customFormat="1" ht="24" customHeight="1" x14ac:dyDescent="0.2">
      <c r="A540" s="357" t="str">
        <f t="shared" si="162"/>
        <v/>
      </c>
      <c r="B540" s="357" t="str">
        <f t="shared" si="163"/>
        <v/>
      </c>
      <c r="C540" s="367"/>
      <c r="D540" s="316" t="str">
        <f t="shared" si="164"/>
        <v/>
      </c>
      <c r="E540" s="320"/>
      <c r="F540" s="347">
        <f t="shared" si="160"/>
        <v>0</v>
      </c>
      <c r="G540" s="347">
        <f t="shared" si="161"/>
        <v>0</v>
      </c>
    </row>
    <row r="541" spans="1:7" s="342" customFormat="1" ht="24" customHeight="1" x14ac:dyDescent="0.2">
      <c r="A541" s="357" t="str">
        <f t="shared" si="162"/>
        <v/>
      </c>
      <c r="B541" s="357" t="str">
        <f t="shared" si="163"/>
        <v/>
      </c>
      <c r="C541" s="367"/>
      <c r="D541" s="316" t="str">
        <f t="shared" si="164"/>
        <v/>
      </c>
      <c r="E541" s="320"/>
      <c r="F541" s="347">
        <f t="shared" si="160"/>
        <v>0</v>
      </c>
      <c r="G541" s="347">
        <f t="shared" si="161"/>
        <v>0</v>
      </c>
    </row>
    <row r="542" spans="1:7" s="342" customFormat="1" ht="24" customHeight="1" x14ac:dyDescent="0.2">
      <c r="A542" s="357" t="str">
        <f t="shared" si="162"/>
        <v/>
      </c>
      <c r="B542" s="357" t="str">
        <f t="shared" si="163"/>
        <v/>
      </c>
      <c r="C542" s="367"/>
      <c r="D542" s="316" t="str">
        <f t="shared" si="164"/>
        <v/>
      </c>
      <c r="E542" s="320"/>
      <c r="F542" s="347">
        <f t="shared" si="160"/>
        <v>0</v>
      </c>
      <c r="G542" s="347">
        <f t="shared" si="161"/>
        <v>0</v>
      </c>
    </row>
    <row r="543" spans="1:7" s="342" customFormat="1" ht="24" customHeight="1" x14ac:dyDescent="0.2">
      <c r="A543" s="357" t="str">
        <f t="shared" si="162"/>
        <v/>
      </c>
      <c r="B543" s="357" t="str">
        <f t="shared" si="163"/>
        <v/>
      </c>
      <c r="C543" s="367"/>
      <c r="D543" s="316" t="str">
        <f t="shared" si="164"/>
        <v/>
      </c>
      <c r="E543" s="320"/>
      <c r="F543" s="347">
        <f t="shared" si="160"/>
        <v>0</v>
      </c>
      <c r="G543" s="347">
        <f t="shared" si="161"/>
        <v>0</v>
      </c>
    </row>
    <row r="544" spans="1:7" s="342" customFormat="1" ht="24" customHeight="1" x14ac:dyDescent="0.2">
      <c r="A544" s="357" t="str">
        <f t="shared" si="162"/>
        <v/>
      </c>
      <c r="B544" s="357" t="str">
        <f t="shared" si="163"/>
        <v/>
      </c>
      <c r="C544" s="367"/>
      <c r="D544" s="316" t="str">
        <f t="shared" si="164"/>
        <v/>
      </c>
      <c r="E544" s="320"/>
      <c r="F544" s="347">
        <f t="shared" si="160"/>
        <v>0</v>
      </c>
      <c r="G544" s="347">
        <f t="shared" si="161"/>
        <v>0</v>
      </c>
    </row>
    <row r="545" spans="1:7" s="342" customFormat="1" ht="24" customHeight="1" x14ac:dyDescent="0.2">
      <c r="A545" s="357" t="str">
        <f t="shared" si="162"/>
        <v/>
      </c>
      <c r="B545" s="357" t="str">
        <f t="shared" si="163"/>
        <v/>
      </c>
      <c r="C545" s="367"/>
      <c r="D545" s="316" t="str">
        <f t="shared" si="164"/>
        <v/>
      </c>
      <c r="E545" s="320"/>
      <c r="F545" s="347">
        <f t="shared" si="160"/>
        <v>0</v>
      </c>
      <c r="G545" s="347">
        <f t="shared" si="161"/>
        <v>0</v>
      </c>
    </row>
    <row r="546" spans="1:7" s="342" customFormat="1" ht="24" customHeight="1" x14ac:dyDescent="0.2">
      <c r="A546" s="357" t="str">
        <f t="shared" si="162"/>
        <v/>
      </c>
      <c r="B546" s="357" t="str">
        <f t="shared" si="163"/>
        <v/>
      </c>
      <c r="C546" s="367"/>
      <c r="D546" s="316" t="str">
        <f t="shared" si="164"/>
        <v/>
      </c>
      <c r="E546" s="320"/>
      <c r="F546" s="347">
        <f t="shared" si="160"/>
        <v>0</v>
      </c>
      <c r="G546" s="347">
        <f t="shared" si="161"/>
        <v>0</v>
      </c>
    </row>
    <row r="547" spans="1:7" ht="24" customHeight="1" x14ac:dyDescent="0.2">
      <c r="A547" s="359"/>
      <c r="E547" s="322"/>
      <c r="F547" s="341" t="s">
        <v>31</v>
      </c>
      <c r="G547" s="368">
        <f>SUBTOTAL(9,G538:G546)</f>
        <v>0</v>
      </c>
    </row>
    <row r="548" spans="1:7" ht="24" customHeight="1" x14ac:dyDescent="0.2">
      <c r="A548" s="358"/>
      <c r="E548" s="322"/>
      <c r="G548" s="340"/>
    </row>
    <row r="549" spans="1:7" ht="24" customHeight="1" x14ac:dyDescent="0.2">
      <c r="A549" s="360" t="str">
        <f>B507</f>
        <v>11</v>
      </c>
      <c r="B549" s="141" t="str">
        <f>C507</f>
        <v>Escuela Francisco Javier Muñiz (JINZ 24)</v>
      </c>
      <c r="C549" s="343"/>
      <c r="D549" s="343" t="s">
        <v>32</v>
      </c>
      <c r="E549" s="344"/>
      <c r="F549" s="371" t="s">
        <v>33</v>
      </c>
      <c r="G549" s="372">
        <f>SUBTOTAL(9,G512:G548)</f>
        <v>0</v>
      </c>
    </row>
    <row r="551" spans="1:7" ht="24" customHeight="1" x14ac:dyDescent="0.2">
      <c r="A551" s="349" t="s">
        <v>35</v>
      </c>
      <c r="B551" s="350"/>
      <c r="C551" s="143"/>
      <c r="D551" s="143"/>
      <c r="E551" s="143"/>
      <c r="F551" s="143"/>
      <c r="G551" s="361"/>
    </row>
    <row r="552" spans="1:7" ht="24" customHeight="1" x14ac:dyDescent="0.2">
      <c r="A552" s="352" t="s">
        <v>533</v>
      </c>
      <c r="B552" s="353" t="str">
        <f>Comitente</f>
        <v>DIRECCIÓN PROVINCIAL RED DE GAS</v>
      </c>
      <c r="C552" s="362"/>
      <c r="D552" s="77"/>
      <c r="E552" s="77"/>
      <c r="F552" s="336"/>
      <c r="G552" s="337"/>
    </row>
    <row r="553" spans="1:7" ht="24" customHeight="1" x14ac:dyDescent="0.2">
      <c r="A553" s="352" t="s">
        <v>534</v>
      </c>
      <c r="B553" s="353">
        <f>Contratista</f>
        <v>0</v>
      </c>
      <c r="C553" s="363"/>
      <c r="D553" s="363"/>
      <c r="E553" s="363"/>
      <c r="F553" s="336"/>
      <c r="G553" s="337"/>
    </row>
    <row r="554" spans="1:7" ht="24" customHeight="1" x14ac:dyDescent="0.2">
      <c r="A554" s="352" t="s">
        <v>22</v>
      </c>
      <c r="B554" s="353" t="str">
        <f>Obra</f>
        <v>MANTENIMIENTO CALINGASTA- SECTOR 1.B</v>
      </c>
      <c r="C554" s="363"/>
      <c r="D554" s="363"/>
      <c r="E554" s="363"/>
      <c r="F554" s="336" t="s">
        <v>36</v>
      </c>
      <c r="G554" s="364">
        <f>Fecha_Base</f>
        <v>0</v>
      </c>
    </row>
    <row r="555" spans="1:7" ht="24" customHeight="1" x14ac:dyDescent="0.2">
      <c r="A555" s="354" t="s">
        <v>532</v>
      </c>
      <c r="B555" s="161" t="str">
        <f>Ubicación</f>
        <v>Departamento CALINGASTA</v>
      </c>
      <c r="C555" s="77"/>
      <c r="E555" s="322"/>
      <c r="G555" s="340"/>
    </row>
    <row r="556" spans="1:7" ht="24" customHeight="1" x14ac:dyDescent="0.2">
      <c r="A556" s="354" t="s">
        <v>37</v>
      </c>
      <c r="B556" s="338" t="str">
        <f>IFERROR(VALUE(LEFT(B557,FIND(".",B557)-1)),"")</f>
        <v/>
      </c>
      <c r="C556" s="74" t="str">
        <f>IFERROR(VLOOKUP(B556,Tabla_CyP,2,FALSE),"")</f>
        <v/>
      </c>
      <c r="E556" s="322"/>
      <c r="G556" s="340"/>
    </row>
    <row r="557" spans="1:7" ht="24" customHeight="1" x14ac:dyDescent="0.2">
      <c r="A557" s="354" t="s">
        <v>23</v>
      </c>
      <c r="B557" s="339" t="str">
        <f>IFERROR(VLOOKUP(COUNTIF($A$1:A557,"ANALISIS DE PRECIOS"),Tabla_NumeroItem,2,FALSE),"")</f>
        <v>12</v>
      </c>
      <c r="C557" s="74" t="str">
        <f>IFERROR(VLOOKUP(B557,Tabla_CyP,2,FALSE),"")</f>
        <v>Escuela Jorge Newbery (JINZ 2)</v>
      </c>
      <c r="E557" s="322"/>
      <c r="F557" s="336" t="s">
        <v>24</v>
      </c>
      <c r="G557" s="340" t="str">
        <f>IFERROR(VLOOKUP(B557,Tabla_CyP,4,FALSE),"")</f>
        <v>GL</v>
      </c>
    </row>
    <row r="558" spans="1:7" ht="24" customHeight="1" x14ac:dyDescent="0.2">
      <c r="A558" s="354"/>
      <c r="B558" s="161"/>
      <c r="E558" s="322"/>
      <c r="G558" s="340"/>
    </row>
    <row r="559" spans="1:7" ht="24" customHeight="1" x14ac:dyDescent="0.2">
      <c r="A559" s="429" t="s">
        <v>451</v>
      </c>
      <c r="B559" s="430"/>
      <c r="C559" s="431" t="s">
        <v>0</v>
      </c>
      <c r="D559" s="431" t="s">
        <v>25</v>
      </c>
      <c r="E559" s="433" t="s">
        <v>26</v>
      </c>
      <c r="F559" s="435" t="s">
        <v>27</v>
      </c>
      <c r="G559" s="435" t="s">
        <v>28</v>
      </c>
    </row>
    <row r="560" spans="1:7" ht="24" customHeight="1" x14ac:dyDescent="0.2">
      <c r="A560" s="355" t="s">
        <v>452</v>
      </c>
      <c r="B560" s="355" t="s">
        <v>453</v>
      </c>
      <c r="C560" s="432"/>
      <c r="D560" s="432"/>
      <c r="E560" s="434"/>
      <c r="F560" s="436"/>
      <c r="G560" s="436"/>
    </row>
    <row r="561" spans="1:7" ht="24" customHeight="1" x14ac:dyDescent="0.2">
      <c r="A561" s="333"/>
      <c r="B561" s="356"/>
      <c r="C561" s="106" t="s">
        <v>535</v>
      </c>
      <c r="D561" s="343"/>
      <c r="E561" s="344"/>
      <c r="F561" s="345"/>
      <c r="G561" s="346"/>
    </row>
    <row r="562" spans="1:7" s="342" customFormat="1" ht="24" customHeight="1" x14ac:dyDescent="0.2">
      <c r="A562" s="357" t="str">
        <f>IFERROR(VLOOKUP(C562,Tabla_Insumos,4,FALSE),"")</f>
        <v/>
      </c>
      <c r="B562" s="357" t="str">
        <f>IFERROR(VLOOKUP(C562,Tabla_Insumos,5,FALSE),"")</f>
        <v/>
      </c>
      <c r="C562" s="370"/>
      <c r="D562" s="318" t="str">
        <f>IFERROR(VLOOKUP(C562,Tabla_Insumos,2,FALSE),"")</f>
        <v/>
      </c>
      <c r="E562" s="317"/>
      <c r="F562" s="347">
        <f t="shared" ref="F562:F575" si="165">IFERROR(VLOOKUP(C562,Tabla_Insumos,3,FALSE),0)</f>
        <v>0</v>
      </c>
      <c r="G562" s="347">
        <f>ROUND(E562*F562,2)</f>
        <v>0</v>
      </c>
    </row>
    <row r="563" spans="1:7" s="342" customFormat="1" ht="24" customHeight="1" x14ac:dyDescent="0.2">
      <c r="A563" s="357" t="str">
        <f t="shared" ref="A563:A575" si="166">IFERROR(VLOOKUP(C563,Tabla_Insumos,4,FALSE),"")</f>
        <v/>
      </c>
      <c r="B563" s="357" t="str">
        <f t="shared" ref="B563:B575" si="167">IFERROR(VLOOKUP(C563,Tabla_Insumos,5,FALSE),"")</f>
        <v/>
      </c>
      <c r="C563" s="367"/>
      <c r="D563" s="316" t="str">
        <f t="shared" ref="D563:D575" si="168">IFERROR(VLOOKUP(C563,Tabla_Insumos,2,FALSE),"")</f>
        <v/>
      </c>
      <c r="E563" s="320"/>
      <c r="F563" s="347">
        <f t="shared" si="165"/>
        <v>0</v>
      </c>
      <c r="G563" s="347">
        <f t="shared" ref="G563:G575" si="169">ROUND(E563*F563,2)</f>
        <v>0</v>
      </c>
    </row>
    <row r="564" spans="1:7" s="342" customFormat="1" ht="24" customHeight="1" x14ac:dyDescent="0.2">
      <c r="A564" s="357" t="str">
        <f t="shared" si="166"/>
        <v/>
      </c>
      <c r="B564" s="357" t="str">
        <f t="shared" si="167"/>
        <v/>
      </c>
      <c r="C564" s="367"/>
      <c r="D564" s="316" t="str">
        <f t="shared" si="168"/>
        <v/>
      </c>
      <c r="E564" s="320"/>
      <c r="F564" s="347">
        <f t="shared" si="165"/>
        <v>0</v>
      </c>
      <c r="G564" s="347">
        <f t="shared" si="169"/>
        <v>0</v>
      </c>
    </row>
    <row r="565" spans="1:7" s="342" customFormat="1" ht="24" customHeight="1" x14ac:dyDescent="0.2">
      <c r="A565" s="357" t="str">
        <f t="shared" si="166"/>
        <v/>
      </c>
      <c r="B565" s="357" t="str">
        <f t="shared" si="167"/>
        <v/>
      </c>
      <c r="C565" s="367"/>
      <c r="D565" s="316" t="str">
        <f t="shared" si="168"/>
        <v/>
      </c>
      <c r="E565" s="320"/>
      <c r="F565" s="347">
        <f t="shared" si="165"/>
        <v>0</v>
      </c>
      <c r="G565" s="347">
        <f t="shared" si="169"/>
        <v>0</v>
      </c>
    </row>
    <row r="566" spans="1:7" s="342" customFormat="1" ht="24" customHeight="1" x14ac:dyDescent="0.2">
      <c r="A566" s="357" t="str">
        <f t="shared" si="166"/>
        <v/>
      </c>
      <c r="B566" s="357" t="str">
        <f t="shared" si="167"/>
        <v/>
      </c>
      <c r="C566" s="367"/>
      <c r="D566" s="316" t="str">
        <f t="shared" si="168"/>
        <v/>
      </c>
      <c r="E566" s="320"/>
      <c r="F566" s="347">
        <f t="shared" si="165"/>
        <v>0</v>
      </c>
      <c r="G566" s="347">
        <f t="shared" si="169"/>
        <v>0</v>
      </c>
    </row>
    <row r="567" spans="1:7" s="342" customFormat="1" ht="24" customHeight="1" x14ac:dyDescent="0.2">
      <c r="A567" s="357" t="str">
        <f t="shared" si="166"/>
        <v/>
      </c>
      <c r="B567" s="357" t="str">
        <f t="shared" si="167"/>
        <v/>
      </c>
      <c r="C567" s="367"/>
      <c r="D567" s="316" t="str">
        <f t="shared" si="168"/>
        <v/>
      </c>
      <c r="E567" s="320"/>
      <c r="F567" s="347">
        <f t="shared" si="165"/>
        <v>0</v>
      </c>
      <c r="G567" s="347">
        <f t="shared" si="169"/>
        <v>0</v>
      </c>
    </row>
    <row r="568" spans="1:7" s="342" customFormat="1" ht="24" customHeight="1" x14ac:dyDescent="0.2">
      <c r="A568" s="357" t="str">
        <f t="shared" si="166"/>
        <v/>
      </c>
      <c r="B568" s="357" t="str">
        <f t="shared" si="167"/>
        <v/>
      </c>
      <c r="C568" s="367"/>
      <c r="D568" s="316" t="str">
        <f t="shared" si="168"/>
        <v/>
      </c>
      <c r="E568" s="320"/>
      <c r="F568" s="347">
        <f t="shared" si="165"/>
        <v>0</v>
      </c>
      <c r="G568" s="347">
        <f t="shared" si="169"/>
        <v>0</v>
      </c>
    </row>
    <row r="569" spans="1:7" s="342" customFormat="1" ht="24" customHeight="1" x14ac:dyDescent="0.2">
      <c r="A569" s="357" t="str">
        <f t="shared" si="166"/>
        <v/>
      </c>
      <c r="B569" s="357" t="str">
        <f t="shared" si="167"/>
        <v/>
      </c>
      <c r="C569" s="367"/>
      <c r="D569" s="316" t="str">
        <f t="shared" si="168"/>
        <v/>
      </c>
      <c r="E569" s="320"/>
      <c r="F569" s="347">
        <f t="shared" si="165"/>
        <v>0</v>
      </c>
      <c r="G569" s="347">
        <f t="shared" si="169"/>
        <v>0</v>
      </c>
    </row>
    <row r="570" spans="1:7" s="342" customFormat="1" ht="24" customHeight="1" x14ac:dyDescent="0.2">
      <c r="A570" s="357" t="str">
        <f t="shared" si="166"/>
        <v/>
      </c>
      <c r="B570" s="357" t="str">
        <f t="shared" si="167"/>
        <v/>
      </c>
      <c r="C570" s="367"/>
      <c r="D570" s="316" t="str">
        <f t="shared" si="168"/>
        <v/>
      </c>
      <c r="E570" s="320"/>
      <c r="F570" s="347">
        <f t="shared" si="165"/>
        <v>0</v>
      </c>
      <c r="G570" s="347">
        <f t="shared" si="169"/>
        <v>0</v>
      </c>
    </row>
    <row r="571" spans="1:7" s="342" customFormat="1" ht="24" customHeight="1" x14ac:dyDescent="0.2">
      <c r="A571" s="357" t="str">
        <f t="shared" si="166"/>
        <v/>
      </c>
      <c r="B571" s="357" t="str">
        <f t="shared" si="167"/>
        <v/>
      </c>
      <c r="C571" s="367"/>
      <c r="D571" s="316" t="str">
        <f t="shared" si="168"/>
        <v/>
      </c>
      <c r="E571" s="320"/>
      <c r="F571" s="347">
        <f t="shared" si="165"/>
        <v>0</v>
      </c>
      <c r="G571" s="347">
        <f t="shared" si="169"/>
        <v>0</v>
      </c>
    </row>
    <row r="572" spans="1:7" s="342" customFormat="1" ht="24" customHeight="1" x14ac:dyDescent="0.2">
      <c r="A572" s="357" t="str">
        <f t="shared" si="166"/>
        <v/>
      </c>
      <c r="B572" s="357" t="str">
        <f t="shared" si="167"/>
        <v/>
      </c>
      <c r="C572" s="367"/>
      <c r="D572" s="316" t="str">
        <f t="shared" si="168"/>
        <v/>
      </c>
      <c r="E572" s="320"/>
      <c r="F572" s="347">
        <f t="shared" si="165"/>
        <v>0</v>
      </c>
      <c r="G572" s="347">
        <f t="shared" si="169"/>
        <v>0</v>
      </c>
    </row>
    <row r="573" spans="1:7" s="342" customFormat="1" ht="24" customHeight="1" x14ac:dyDescent="0.2">
      <c r="A573" s="357" t="str">
        <f t="shared" si="166"/>
        <v/>
      </c>
      <c r="B573" s="357" t="str">
        <f t="shared" si="167"/>
        <v/>
      </c>
      <c r="C573" s="367"/>
      <c r="D573" s="316" t="str">
        <f t="shared" si="168"/>
        <v/>
      </c>
      <c r="E573" s="320"/>
      <c r="F573" s="347">
        <f t="shared" si="165"/>
        <v>0</v>
      </c>
      <c r="G573" s="347">
        <f t="shared" si="169"/>
        <v>0</v>
      </c>
    </row>
    <row r="574" spans="1:7" s="342" customFormat="1" ht="24" customHeight="1" x14ac:dyDescent="0.2">
      <c r="A574" s="357" t="str">
        <f t="shared" si="166"/>
        <v/>
      </c>
      <c r="B574" s="357" t="str">
        <f t="shared" si="167"/>
        <v/>
      </c>
      <c r="C574" s="367"/>
      <c r="D574" s="316" t="str">
        <f t="shared" si="168"/>
        <v/>
      </c>
      <c r="E574" s="320"/>
      <c r="F574" s="347">
        <f t="shared" si="165"/>
        <v>0</v>
      </c>
      <c r="G574" s="347">
        <f t="shared" si="169"/>
        <v>0</v>
      </c>
    </row>
    <row r="575" spans="1:7" s="342" customFormat="1" ht="24" customHeight="1" x14ac:dyDescent="0.2">
      <c r="A575" s="357" t="str">
        <f t="shared" si="166"/>
        <v/>
      </c>
      <c r="B575" s="357" t="str">
        <f t="shared" si="167"/>
        <v/>
      </c>
      <c r="C575" s="367"/>
      <c r="D575" s="316" t="str">
        <f t="shared" si="168"/>
        <v/>
      </c>
      <c r="E575" s="320"/>
      <c r="F575" s="348">
        <f t="shared" si="165"/>
        <v>0</v>
      </c>
      <c r="G575" s="347">
        <f t="shared" si="169"/>
        <v>0</v>
      </c>
    </row>
    <row r="576" spans="1:7" ht="24" customHeight="1" x14ac:dyDescent="0.2">
      <c r="A576" s="358"/>
      <c r="E576" s="322"/>
      <c r="F576" s="341" t="s">
        <v>29</v>
      </c>
      <c r="G576" s="368">
        <f>SUBTOTAL(9,G562:G575)</f>
        <v>0</v>
      </c>
    </row>
    <row r="577" spans="1:7" ht="24" customHeight="1" x14ac:dyDescent="0.2">
      <c r="A577" s="358"/>
      <c r="C577" s="77" t="s">
        <v>536</v>
      </c>
      <c r="E577" s="322"/>
      <c r="G577" s="340"/>
    </row>
    <row r="578" spans="1:7" s="342" customFormat="1" ht="24" customHeight="1" x14ac:dyDescent="0.2">
      <c r="A578" s="357" t="str">
        <f t="shared" ref="A578:A583" si="170">IFERROR(VLOOKUP(C578,Tabla_Insumos,4,FALSE),"")</f>
        <v/>
      </c>
      <c r="B578" s="357" t="str">
        <f t="shared" ref="B578:B583" si="171">IFERROR(VLOOKUP(A578,Tabla_Indices,5,FALSE),"")</f>
        <v/>
      </c>
      <c r="C578" s="366"/>
      <c r="D578" s="318" t="str">
        <f t="shared" ref="D578:D583" si="172">IFERROR(VLOOKUP(C578,Tabla_Insumos,2,FALSE),"")</f>
        <v/>
      </c>
      <c r="E578" s="317"/>
      <c r="F578" s="347">
        <f t="shared" ref="F578:F585" si="173">IFERROR(VLOOKUP(C578,Tabla_Insumos,3,FALSE),0)</f>
        <v>0</v>
      </c>
      <c r="G578" s="347">
        <f>ROUND(E578*F578,2)</f>
        <v>0</v>
      </c>
    </row>
    <row r="579" spans="1:7" s="342" customFormat="1" ht="24" customHeight="1" x14ac:dyDescent="0.2">
      <c r="A579" s="357" t="str">
        <f t="shared" si="170"/>
        <v/>
      </c>
      <c r="B579" s="357" t="str">
        <f t="shared" si="171"/>
        <v/>
      </c>
      <c r="C579" s="366"/>
      <c r="D579" s="318" t="str">
        <f t="shared" si="172"/>
        <v/>
      </c>
      <c r="E579" s="317"/>
      <c r="F579" s="347">
        <f t="shared" si="173"/>
        <v>0</v>
      </c>
      <c r="G579" s="347">
        <f>ROUND(E579*F579,2)</f>
        <v>0</v>
      </c>
    </row>
    <row r="580" spans="1:7" s="342" customFormat="1" ht="24" customHeight="1" x14ac:dyDescent="0.2">
      <c r="A580" s="357" t="str">
        <f t="shared" si="170"/>
        <v/>
      </c>
      <c r="B580" s="357" t="str">
        <f t="shared" si="171"/>
        <v/>
      </c>
      <c r="C580" s="366"/>
      <c r="D580" s="318" t="str">
        <f t="shared" si="172"/>
        <v/>
      </c>
      <c r="E580" s="317"/>
      <c r="F580" s="347">
        <f t="shared" si="173"/>
        <v>0</v>
      </c>
      <c r="G580" s="347">
        <f t="shared" ref="G580:G585" si="174">ROUND(E580*F580,2)</f>
        <v>0</v>
      </c>
    </row>
    <row r="581" spans="1:7" s="342" customFormat="1" ht="24" customHeight="1" x14ac:dyDescent="0.2">
      <c r="A581" s="357" t="str">
        <f t="shared" si="170"/>
        <v/>
      </c>
      <c r="B581" s="357" t="str">
        <f t="shared" si="171"/>
        <v/>
      </c>
      <c r="C581" s="366"/>
      <c r="D581" s="318" t="str">
        <f t="shared" si="172"/>
        <v/>
      </c>
      <c r="E581" s="317"/>
      <c r="F581" s="347">
        <f t="shared" si="173"/>
        <v>0</v>
      </c>
      <c r="G581" s="347">
        <f t="shared" si="174"/>
        <v>0</v>
      </c>
    </row>
    <row r="582" spans="1:7" s="342" customFormat="1" ht="24" customHeight="1" x14ac:dyDescent="0.2">
      <c r="A582" s="357" t="str">
        <f t="shared" si="170"/>
        <v/>
      </c>
      <c r="B582" s="357" t="str">
        <f t="shared" si="171"/>
        <v/>
      </c>
      <c r="C582" s="366"/>
      <c r="D582" s="318" t="str">
        <f t="shared" si="172"/>
        <v/>
      </c>
      <c r="E582" s="317"/>
      <c r="F582" s="347">
        <f t="shared" si="173"/>
        <v>0</v>
      </c>
      <c r="G582" s="347">
        <f t="shared" si="174"/>
        <v>0</v>
      </c>
    </row>
    <row r="583" spans="1:7" s="342" customFormat="1" ht="24" customHeight="1" x14ac:dyDescent="0.2">
      <c r="A583" s="357" t="str">
        <f t="shared" si="170"/>
        <v/>
      </c>
      <c r="B583" s="357" t="str">
        <f t="shared" si="171"/>
        <v/>
      </c>
      <c r="C583" s="366"/>
      <c r="D583" s="318" t="str">
        <f t="shared" si="172"/>
        <v/>
      </c>
      <c r="E583" s="317"/>
      <c r="F583" s="347">
        <f t="shared" si="173"/>
        <v>0</v>
      </c>
      <c r="G583" s="347">
        <f t="shared" si="174"/>
        <v>0</v>
      </c>
    </row>
    <row r="584" spans="1:7" s="342" customFormat="1" ht="24" customHeight="1" x14ac:dyDescent="0.2">
      <c r="A584" s="357" t="str">
        <f>IFERROR(VLOOKUP(C584,Tabla_Insumos,4,FALSE),"")</f>
        <v/>
      </c>
      <c r="B584" s="357" t="str">
        <f>IFERROR(VLOOKUP(A584,Tabla_Indices,5,FALSE),"")</f>
        <v/>
      </c>
      <c r="C584" s="367"/>
      <c r="D584" s="316" t="str">
        <f>IFERROR(VLOOKUP(C584,Tabla_Insumos,2,FALSE),"")</f>
        <v/>
      </c>
      <c r="E584" s="320"/>
      <c r="F584" s="347">
        <f t="shared" si="173"/>
        <v>0</v>
      </c>
      <c r="G584" s="347">
        <f t="shared" si="174"/>
        <v>0</v>
      </c>
    </row>
    <row r="585" spans="1:7" s="342" customFormat="1" ht="24" customHeight="1" x14ac:dyDescent="0.2">
      <c r="A585" s="357" t="str">
        <f>IFERROR(VLOOKUP(C585,Tabla_Insumos,4,FALSE),"")</f>
        <v/>
      </c>
      <c r="B585" s="357" t="str">
        <f>IFERROR(VLOOKUP(A585,Tabla_Indices,5,FALSE),"")</f>
        <v/>
      </c>
      <c r="C585" s="367"/>
      <c r="D585" s="316" t="str">
        <f>IFERROR(VLOOKUP(C585,Tabla_Insumos,2,FALSE),"")</f>
        <v/>
      </c>
      <c r="E585" s="320"/>
      <c r="F585" s="347">
        <f t="shared" si="173"/>
        <v>0</v>
      </c>
      <c r="G585" s="347">
        <f t="shared" si="174"/>
        <v>0</v>
      </c>
    </row>
    <row r="586" spans="1:7" ht="24" customHeight="1" x14ac:dyDescent="0.2">
      <c r="A586" s="358"/>
      <c r="E586" s="322"/>
      <c r="F586" s="341" t="s">
        <v>30</v>
      </c>
      <c r="G586" s="368">
        <f>SUBTOTAL(9,G578:G585)</f>
        <v>0</v>
      </c>
    </row>
    <row r="587" spans="1:7" ht="24" customHeight="1" x14ac:dyDescent="0.2">
      <c r="A587" s="358"/>
      <c r="C587" s="77" t="s">
        <v>537</v>
      </c>
      <c r="E587" s="322"/>
      <c r="G587" s="340"/>
    </row>
    <row r="588" spans="1:7" s="342" customFormat="1" ht="24" customHeight="1" x14ac:dyDescent="0.2">
      <c r="A588" s="357" t="str">
        <f>IFERROR(VLOOKUP(C588,Tabla_Insumos,4,FALSE),"")</f>
        <v/>
      </c>
      <c r="B588" s="357" t="str">
        <f>IFERROR(VLOOKUP(C588,Tabla_Insumos,5,FALSE),"")</f>
        <v/>
      </c>
      <c r="C588" s="373"/>
      <c r="D588" s="318" t="str">
        <f>IFERROR(VLOOKUP(C588,Tabla_Insumos,2,FALSE),"")</f>
        <v/>
      </c>
      <c r="E588" s="317"/>
      <c r="F588" s="347">
        <f t="shared" ref="F588:F596" si="175">IFERROR(VLOOKUP(C588,Tabla_Insumos,3,FALSE),0)</f>
        <v>0</v>
      </c>
      <c r="G588" s="347">
        <f t="shared" ref="G588:G596" si="176">ROUND(E588*F588,2)</f>
        <v>0</v>
      </c>
    </row>
    <row r="589" spans="1:7" s="342" customFormat="1" ht="24" customHeight="1" x14ac:dyDescent="0.2">
      <c r="A589" s="357" t="str">
        <f t="shared" ref="A589:A596" si="177">IFERROR(VLOOKUP(C589,Tabla_Insumos,4,FALSE),"")</f>
        <v/>
      </c>
      <c r="B589" s="357" t="str">
        <f t="shared" ref="B589:B596" si="178">IFERROR(VLOOKUP(C589,Tabla_Insumos,5,FALSE),"")</f>
        <v/>
      </c>
      <c r="C589" s="367"/>
      <c r="D589" s="316" t="str">
        <f t="shared" ref="D589:D596" si="179">IFERROR(VLOOKUP(C589,Tabla_Insumos,2,FALSE),"")</f>
        <v/>
      </c>
      <c r="E589" s="320"/>
      <c r="F589" s="347">
        <f t="shared" si="175"/>
        <v>0</v>
      </c>
      <c r="G589" s="347">
        <f t="shared" si="176"/>
        <v>0</v>
      </c>
    </row>
    <row r="590" spans="1:7" s="342" customFormat="1" ht="24" customHeight="1" x14ac:dyDescent="0.2">
      <c r="A590" s="357" t="str">
        <f t="shared" si="177"/>
        <v/>
      </c>
      <c r="B590" s="357" t="str">
        <f t="shared" si="178"/>
        <v/>
      </c>
      <c r="C590" s="367"/>
      <c r="D590" s="316" t="str">
        <f t="shared" si="179"/>
        <v/>
      </c>
      <c r="E590" s="320"/>
      <c r="F590" s="347">
        <f t="shared" si="175"/>
        <v>0</v>
      </c>
      <c r="G590" s="347">
        <f t="shared" si="176"/>
        <v>0</v>
      </c>
    </row>
    <row r="591" spans="1:7" s="342" customFormat="1" ht="24" customHeight="1" x14ac:dyDescent="0.2">
      <c r="A591" s="357" t="str">
        <f t="shared" si="177"/>
        <v/>
      </c>
      <c r="B591" s="357" t="str">
        <f t="shared" si="178"/>
        <v/>
      </c>
      <c r="C591" s="367"/>
      <c r="D591" s="316" t="str">
        <f t="shared" si="179"/>
        <v/>
      </c>
      <c r="E591" s="320"/>
      <c r="F591" s="347">
        <f t="shared" si="175"/>
        <v>0</v>
      </c>
      <c r="G591" s="347">
        <f t="shared" si="176"/>
        <v>0</v>
      </c>
    </row>
    <row r="592" spans="1:7" s="342" customFormat="1" ht="24" customHeight="1" x14ac:dyDescent="0.2">
      <c r="A592" s="357" t="str">
        <f t="shared" si="177"/>
        <v/>
      </c>
      <c r="B592" s="357" t="str">
        <f t="shared" si="178"/>
        <v/>
      </c>
      <c r="C592" s="367"/>
      <c r="D592" s="316" t="str">
        <f t="shared" si="179"/>
        <v/>
      </c>
      <c r="E592" s="320"/>
      <c r="F592" s="347">
        <f t="shared" si="175"/>
        <v>0</v>
      </c>
      <c r="G592" s="347">
        <f t="shared" si="176"/>
        <v>0</v>
      </c>
    </row>
    <row r="593" spans="1:7" s="342" customFormat="1" ht="24" customHeight="1" x14ac:dyDescent="0.2">
      <c r="A593" s="357" t="str">
        <f t="shared" si="177"/>
        <v/>
      </c>
      <c r="B593" s="357" t="str">
        <f t="shared" si="178"/>
        <v/>
      </c>
      <c r="C593" s="367"/>
      <c r="D593" s="316" t="str">
        <f t="shared" si="179"/>
        <v/>
      </c>
      <c r="E593" s="320"/>
      <c r="F593" s="347">
        <f t="shared" si="175"/>
        <v>0</v>
      </c>
      <c r="G593" s="347">
        <f t="shared" si="176"/>
        <v>0</v>
      </c>
    </row>
    <row r="594" spans="1:7" s="342" customFormat="1" ht="24" customHeight="1" x14ac:dyDescent="0.2">
      <c r="A594" s="357" t="str">
        <f t="shared" si="177"/>
        <v/>
      </c>
      <c r="B594" s="357" t="str">
        <f t="shared" si="178"/>
        <v/>
      </c>
      <c r="C594" s="367"/>
      <c r="D594" s="316" t="str">
        <f t="shared" si="179"/>
        <v/>
      </c>
      <c r="E594" s="320"/>
      <c r="F594" s="347">
        <f t="shared" si="175"/>
        <v>0</v>
      </c>
      <c r="G594" s="347">
        <f t="shared" si="176"/>
        <v>0</v>
      </c>
    </row>
    <row r="595" spans="1:7" s="342" customFormat="1" ht="24" customHeight="1" x14ac:dyDescent="0.2">
      <c r="A595" s="357" t="str">
        <f t="shared" si="177"/>
        <v/>
      </c>
      <c r="B595" s="357" t="str">
        <f t="shared" si="178"/>
        <v/>
      </c>
      <c r="C595" s="367"/>
      <c r="D595" s="316" t="str">
        <f t="shared" si="179"/>
        <v/>
      </c>
      <c r="E595" s="320"/>
      <c r="F595" s="347">
        <f t="shared" si="175"/>
        <v>0</v>
      </c>
      <c r="G595" s="347">
        <f t="shared" si="176"/>
        <v>0</v>
      </c>
    </row>
    <row r="596" spans="1:7" s="342" customFormat="1" ht="24" customHeight="1" x14ac:dyDescent="0.2">
      <c r="A596" s="357" t="str">
        <f t="shared" si="177"/>
        <v/>
      </c>
      <c r="B596" s="357" t="str">
        <f t="shared" si="178"/>
        <v/>
      </c>
      <c r="C596" s="367"/>
      <c r="D596" s="316" t="str">
        <f t="shared" si="179"/>
        <v/>
      </c>
      <c r="E596" s="320"/>
      <c r="F596" s="347">
        <f t="shared" si="175"/>
        <v>0</v>
      </c>
      <c r="G596" s="347">
        <f t="shared" si="176"/>
        <v>0</v>
      </c>
    </row>
    <row r="597" spans="1:7" ht="24" customHeight="1" x14ac:dyDescent="0.2">
      <c r="A597" s="359"/>
      <c r="E597" s="322"/>
      <c r="F597" s="341" t="s">
        <v>31</v>
      </c>
      <c r="G597" s="368">
        <f>SUBTOTAL(9,G588:G596)</f>
        <v>0</v>
      </c>
    </row>
    <row r="598" spans="1:7" ht="24" customHeight="1" x14ac:dyDescent="0.2">
      <c r="A598" s="358"/>
      <c r="E598" s="322"/>
      <c r="G598" s="340"/>
    </row>
    <row r="599" spans="1:7" ht="24" customHeight="1" x14ac:dyDescent="0.2">
      <c r="A599" s="360" t="str">
        <f>B557</f>
        <v>12</v>
      </c>
      <c r="B599" s="141" t="str">
        <f>C557</f>
        <v>Escuela Jorge Newbery (JINZ 2)</v>
      </c>
      <c r="C599" s="343"/>
      <c r="D599" s="343" t="s">
        <v>32</v>
      </c>
      <c r="E599" s="344"/>
      <c r="F599" s="371" t="s">
        <v>33</v>
      </c>
      <c r="G599" s="372">
        <f>SUBTOTAL(9,G562:G598)</f>
        <v>0</v>
      </c>
    </row>
    <row r="601" spans="1:7" ht="24" customHeight="1" x14ac:dyDescent="0.2">
      <c r="A601" s="349" t="s">
        <v>35</v>
      </c>
      <c r="B601" s="350"/>
      <c r="C601" s="143"/>
      <c r="D601" s="143"/>
      <c r="E601" s="143"/>
      <c r="F601" s="143"/>
      <c r="G601" s="361"/>
    </row>
    <row r="602" spans="1:7" ht="24" customHeight="1" x14ac:dyDescent="0.2">
      <c r="A602" s="352" t="s">
        <v>533</v>
      </c>
      <c r="B602" s="353" t="str">
        <f>Comitente</f>
        <v>DIRECCIÓN PROVINCIAL RED DE GAS</v>
      </c>
      <c r="C602" s="362"/>
      <c r="D602" s="77"/>
      <c r="E602" s="77"/>
      <c r="F602" s="336"/>
      <c r="G602" s="337"/>
    </row>
    <row r="603" spans="1:7" ht="24" customHeight="1" x14ac:dyDescent="0.2">
      <c r="A603" s="352" t="s">
        <v>534</v>
      </c>
      <c r="B603" s="353">
        <f>Contratista</f>
        <v>0</v>
      </c>
      <c r="C603" s="363"/>
      <c r="D603" s="363"/>
      <c r="E603" s="363"/>
      <c r="F603" s="336"/>
      <c r="G603" s="337"/>
    </row>
    <row r="604" spans="1:7" ht="24" customHeight="1" x14ac:dyDescent="0.2">
      <c r="A604" s="352" t="s">
        <v>22</v>
      </c>
      <c r="B604" s="353" t="str">
        <f>Obra</f>
        <v>MANTENIMIENTO CALINGASTA- SECTOR 1.B</v>
      </c>
      <c r="C604" s="363"/>
      <c r="D604" s="363"/>
      <c r="E604" s="363"/>
      <c r="F604" s="336" t="s">
        <v>36</v>
      </c>
      <c r="G604" s="364">
        <f>Fecha_Base</f>
        <v>0</v>
      </c>
    </row>
    <row r="605" spans="1:7" ht="24" customHeight="1" x14ac:dyDescent="0.2">
      <c r="A605" s="354" t="s">
        <v>532</v>
      </c>
      <c r="B605" s="161" t="str">
        <f>Ubicación</f>
        <v>Departamento CALINGASTA</v>
      </c>
      <c r="C605" s="77"/>
      <c r="E605" s="322"/>
      <c r="G605" s="340"/>
    </row>
    <row r="606" spans="1:7" ht="24" customHeight="1" x14ac:dyDescent="0.2">
      <c r="A606" s="354" t="s">
        <v>37</v>
      </c>
      <c r="B606" s="338" t="str">
        <f>IFERROR(VALUE(LEFT(B607,FIND(".",B607)-1)),"")</f>
        <v/>
      </c>
      <c r="C606" s="74" t="str">
        <f>IFERROR(VLOOKUP(B606,Tabla_CyP,2,FALSE),"")</f>
        <v/>
      </c>
      <c r="E606" s="322"/>
      <c r="G606" s="340"/>
    </row>
    <row r="607" spans="1:7" ht="24" customHeight="1" x14ac:dyDescent="0.2">
      <c r="A607" s="354" t="s">
        <v>23</v>
      </c>
      <c r="B607" s="339" t="str">
        <f>IFERROR(VLOOKUP(COUNTIF($A$1:A607,"ANALISIS DE PRECIOS"),Tabla_NumeroItem,2,FALSE),"")</f>
        <v>13</v>
      </c>
      <c r="C607" s="74" t="str">
        <f>IFERROR(VLOOKUP(B607,Tabla_CyP,2,FALSE),"")</f>
        <v>Escuela José Clemente Sarmiento</v>
      </c>
      <c r="E607" s="322"/>
      <c r="F607" s="336" t="s">
        <v>24</v>
      </c>
      <c r="G607" s="340" t="str">
        <f>IFERROR(VLOOKUP(B607,Tabla_CyP,4,FALSE),"")</f>
        <v>GL</v>
      </c>
    </row>
    <row r="608" spans="1:7" ht="24" customHeight="1" x14ac:dyDescent="0.2">
      <c r="A608" s="354"/>
      <c r="B608" s="161"/>
      <c r="E608" s="322"/>
      <c r="G608" s="340"/>
    </row>
    <row r="609" spans="1:7" ht="24" customHeight="1" x14ac:dyDescent="0.2">
      <c r="A609" s="429" t="s">
        <v>451</v>
      </c>
      <c r="B609" s="430"/>
      <c r="C609" s="431" t="s">
        <v>0</v>
      </c>
      <c r="D609" s="431" t="s">
        <v>25</v>
      </c>
      <c r="E609" s="433" t="s">
        <v>26</v>
      </c>
      <c r="F609" s="435" t="s">
        <v>27</v>
      </c>
      <c r="G609" s="435" t="s">
        <v>28</v>
      </c>
    </row>
    <row r="610" spans="1:7" ht="24" customHeight="1" x14ac:dyDescent="0.2">
      <c r="A610" s="355" t="s">
        <v>452</v>
      </c>
      <c r="B610" s="355" t="s">
        <v>453</v>
      </c>
      <c r="C610" s="432"/>
      <c r="D610" s="432"/>
      <c r="E610" s="434"/>
      <c r="F610" s="436"/>
      <c r="G610" s="436"/>
    </row>
    <row r="611" spans="1:7" ht="24" customHeight="1" x14ac:dyDescent="0.2">
      <c r="A611" s="333"/>
      <c r="B611" s="356"/>
      <c r="C611" s="106" t="s">
        <v>535</v>
      </c>
      <c r="D611" s="343"/>
      <c r="E611" s="344"/>
      <c r="F611" s="345"/>
      <c r="G611" s="346"/>
    </row>
    <row r="612" spans="1:7" s="342" customFormat="1" ht="24" customHeight="1" x14ac:dyDescent="0.2">
      <c r="A612" s="357" t="str">
        <f>IFERROR(VLOOKUP(C612,Tabla_Insumos,4,FALSE),"")</f>
        <v/>
      </c>
      <c r="B612" s="357" t="str">
        <f>IFERROR(VLOOKUP(C612,Tabla_Insumos,5,FALSE),"")</f>
        <v/>
      </c>
      <c r="C612" s="370"/>
      <c r="D612" s="318" t="str">
        <f>IFERROR(VLOOKUP(C612,Tabla_Insumos,2,FALSE),"")</f>
        <v/>
      </c>
      <c r="E612" s="317"/>
      <c r="F612" s="347">
        <f t="shared" ref="F612:F625" si="180">IFERROR(VLOOKUP(C612,Tabla_Insumos,3,FALSE),0)</f>
        <v>0</v>
      </c>
      <c r="G612" s="347">
        <f>ROUND(E612*F612,2)</f>
        <v>0</v>
      </c>
    </row>
    <row r="613" spans="1:7" s="342" customFormat="1" ht="24" customHeight="1" x14ac:dyDescent="0.2">
      <c r="A613" s="357" t="str">
        <f t="shared" ref="A613:A625" si="181">IFERROR(VLOOKUP(C613,Tabla_Insumos,4,FALSE),"")</f>
        <v/>
      </c>
      <c r="B613" s="357" t="str">
        <f t="shared" ref="B613:B625" si="182">IFERROR(VLOOKUP(C613,Tabla_Insumos,5,FALSE),"")</f>
        <v/>
      </c>
      <c r="C613" s="367"/>
      <c r="D613" s="316" t="str">
        <f t="shared" ref="D613:D625" si="183">IFERROR(VLOOKUP(C613,Tabla_Insumos,2,FALSE),"")</f>
        <v/>
      </c>
      <c r="E613" s="320"/>
      <c r="F613" s="347">
        <f t="shared" si="180"/>
        <v>0</v>
      </c>
      <c r="G613" s="347">
        <f t="shared" ref="G613:G625" si="184">ROUND(E613*F613,2)</f>
        <v>0</v>
      </c>
    </row>
    <row r="614" spans="1:7" s="342" customFormat="1" ht="24" customHeight="1" x14ac:dyDescent="0.2">
      <c r="A614" s="357" t="str">
        <f t="shared" si="181"/>
        <v/>
      </c>
      <c r="B614" s="357" t="str">
        <f t="shared" si="182"/>
        <v/>
      </c>
      <c r="C614" s="367"/>
      <c r="D614" s="316" t="str">
        <f t="shared" si="183"/>
        <v/>
      </c>
      <c r="E614" s="320"/>
      <c r="F614" s="347">
        <f t="shared" si="180"/>
        <v>0</v>
      </c>
      <c r="G614" s="347">
        <f t="shared" si="184"/>
        <v>0</v>
      </c>
    </row>
    <row r="615" spans="1:7" s="342" customFormat="1" ht="24" customHeight="1" x14ac:dyDescent="0.2">
      <c r="A615" s="357" t="str">
        <f t="shared" si="181"/>
        <v/>
      </c>
      <c r="B615" s="357" t="str">
        <f t="shared" si="182"/>
        <v/>
      </c>
      <c r="C615" s="367"/>
      <c r="D615" s="316" t="str">
        <f t="shared" si="183"/>
        <v/>
      </c>
      <c r="E615" s="320"/>
      <c r="F615" s="347">
        <f t="shared" si="180"/>
        <v>0</v>
      </c>
      <c r="G615" s="347">
        <f t="shared" si="184"/>
        <v>0</v>
      </c>
    </row>
    <row r="616" spans="1:7" s="342" customFormat="1" ht="24" customHeight="1" x14ac:dyDescent="0.2">
      <c r="A616" s="357" t="str">
        <f t="shared" si="181"/>
        <v/>
      </c>
      <c r="B616" s="357" t="str">
        <f t="shared" si="182"/>
        <v/>
      </c>
      <c r="C616" s="367"/>
      <c r="D616" s="316" t="str">
        <f t="shared" si="183"/>
        <v/>
      </c>
      <c r="E616" s="320"/>
      <c r="F616" s="347">
        <f t="shared" si="180"/>
        <v>0</v>
      </c>
      <c r="G616" s="347">
        <f t="shared" si="184"/>
        <v>0</v>
      </c>
    </row>
    <row r="617" spans="1:7" s="342" customFormat="1" ht="24" customHeight="1" x14ac:dyDescent="0.2">
      <c r="A617" s="357" t="str">
        <f t="shared" si="181"/>
        <v/>
      </c>
      <c r="B617" s="357" t="str">
        <f t="shared" si="182"/>
        <v/>
      </c>
      <c r="C617" s="367"/>
      <c r="D617" s="316" t="str">
        <f t="shared" si="183"/>
        <v/>
      </c>
      <c r="E617" s="320"/>
      <c r="F617" s="347">
        <f t="shared" si="180"/>
        <v>0</v>
      </c>
      <c r="G617" s="347">
        <f t="shared" si="184"/>
        <v>0</v>
      </c>
    </row>
    <row r="618" spans="1:7" s="342" customFormat="1" ht="24" customHeight="1" x14ac:dyDescent="0.2">
      <c r="A618" s="357" t="str">
        <f t="shared" si="181"/>
        <v/>
      </c>
      <c r="B618" s="357" t="str">
        <f t="shared" si="182"/>
        <v/>
      </c>
      <c r="C618" s="367"/>
      <c r="D618" s="316" t="str">
        <f t="shared" si="183"/>
        <v/>
      </c>
      <c r="E618" s="320"/>
      <c r="F618" s="347">
        <f t="shared" si="180"/>
        <v>0</v>
      </c>
      <c r="G618" s="347">
        <f t="shared" si="184"/>
        <v>0</v>
      </c>
    </row>
    <row r="619" spans="1:7" s="342" customFormat="1" ht="24" customHeight="1" x14ac:dyDescent="0.2">
      <c r="A619" s="357" t="str">
        <f t="shared" si="181"/>
        <v/>
      </c>
      <c r="B619" s="357" t="str">
        <f t="shared" si="182"/>
        <v/>
      </c>
      <c r="C619" s="367"/>
      <c r="D619" s="316" t="str">
        <f t="shared" si="183"/>
        <v/>
      </c>
      <c r="E619" s="320"/>
      <c r="F619" s="347">
        <f t="shared" si="180"/>
        <v>0</v>
      </c>
      <c r="G619" s="347">
        <f t="shared" si="184"/>
        <v>0</v>
      </c>
    </row>
    <row r="620" spans="1:7" s="342" customFormat="1" ht="24" customHeight="1" x14ac:dyDescent="0.2">
      <c r="A620" s="357" t="str">
        <f t="shared" si="181"/>
        <v/>
      </c>
      <c r="B620" s="357" t="str">
        <f t="shared" si="182"/>
        <v/>
      </c>
      <c r="C620" s="367"/>
      <c r="D620" s="316" t="str">
        <f t="shared" si="183"/>
        <v/>
      </c>
      <c r="E620" s="320"/>
      <c r="F620" s="347">
        <f t="shared" si="180"/>
        <v>0</v>
      </c>
      <c r="G620" s="347">
        <f t="shared" si="184"/>
        <v>0</v>
      </c>
    </row>
    <row r="621" spans="1:7" s="342" customFormat="1" ht="24" customHeight="1" x14ac:dyDescent="0.2">
      <c r="A621" s="357" t="str">
        <f t="shared" si="181"/>
        <v/>
      </c>
      <c r="B621" s="357" t="str">
        <f t="shared" si="182"/>
        <v/>
      </c>
      <c r="C621" s="367"/>
      <c r="D621" s="316" t="str">
        <f t="shared" si="183"/>
        <v/>
      </c>
      <c r="E621" s="320"/>
      <c r="F621" s="347">
        <f t="shared" si="180"/>
        <v>0</v>
      </c>
      <c r="G621" s="347">
        <f t="shared" si="184"/>
        <v>0</v>
      </c>
    </row>
    <row r="622" spans="1:7" s="342" customFormat="1" ht="24" customHeight="1" x14ac:dyDescent="0.2">
      <c r="A622" s="357" t="str">
        <f t="shared" si="181"/>
        <v/>
      </c>
      <c r="B622" s="357" t="str">
        <f t="shared" si="182"/>
        <v/>
      </c>
      <c r="C622" s="367"/>
      <c r="D622" s="316" t="str">
        <f t="shared" si="183"/>
        <v/>
      </c>
      <c r="E622" s="320"/>
      <c r="F622" s="347">
        <f t="shared" si="180"/>
        <v>0</v>
      </c>
      <c r="G622" s="347">
        <f t="shared" si="184"/>
        <v>0</v>
      </c>
    </row>
    <row r="623" spans="1:7" s="342" customFormat="1" ht="24" customHeight="1" x14ac:dyDescent="0.2">
      <c r="A623" s="357" t="str">
        <f t="shared" si="181"/>
        <v/>
      </c>
      <c r="B623" s="357" t="str">
        <f t="shared" si="182"/>
        <v/>
      </c>
      <c r="C623" s="367"/>
      <c r="D623" s="316" t="str">
        <f t="shared" si="183"/>
        <v/>
      </c>
      <c r="E623" s="320"/>
      <c r="F623" s="347">
        <f t="shared" si="180"/>
        <v>0</v>
      </c>
      <c r="G623" s="347">
        <f t="shared" si="184"/>
        <v>0</v>
      </c>
    </row>
    <row r="624" spans="1:7" s="342" customFormat="1" ht="24" customHeight="1" x14ac:dyDescent="0.2">
      <c r="A624" s="357" t="str">
        <f t="shared" si="181"/>
        <v/>
      </c>
      <c r="B624" s="357" t="str">
        <f t="shared" si="182"/>
        <v/>
      </c>
      <c r="C624" s="367"/>
      <c r="D624" s="316" t="str">
        <f t="shared" si="183"/>
        <v/>
      </c>
      <c r="E624" s="320"/>
      <c r="F624" s="347">
        <f t="shared" si="180"/>
        <v>0</v>
      </c>
      <c r="G624" s="347">
        <f t="shared" si="184"/>
        <v>0</v>
      </c>
    </row>
    <row r="625" spans="1:7" s="342" customFormat="1" ht="24" customHeight="1" x14ac:dyDescent="0.2">
      <c r="A625" s="357" t="str">
        <f t="shared" si="181"/>
        <v/>
      </c>
      <c r="B625" s="357" t="str">
        <f t="shared" si="182"/>
        <v/>
      </c>
      <c r="C625" s="367"/>
      <c r="D625" s="316" t="str">
        <f t="shared" si="183"/>
        <v/>
      </c>
      <c r="E625" s="320"/>
      <c r="F625" s="348">
        <f t="shared" si="180"/>
        <v>0</v>
      </c>
      <c r="G625" s="347">
        <f t="shared" si="184"/>
        <v>0</v>
      </c>
    </row>
    <row r="626" spans="1:7" ht="24" customHeight="1" x14ac:dyDescent="0.2">
      <c r="A626" s="358"/>
      <c r="E626" s="322"/>
      <c r="F626" s="341" t="s">
        <v>29</v>
      </c>
      <c r="G626" s="368">
        <f>SUBTOTAL(9,G612:G625)</f>
        <v>0</v>
      </c>
    </row>
    <row r="627" spans="1:7" ht="24" customHeight="1" x14ac:dyDescent="0.2">
      <c r="A627" s="358"/>
      <c r="C627" s="77" t="s">
        <v>536</v>
      </c>
      <c r="E627" s="322"/>
      <c r="G627" s="340"/>
    </row>
    <row r="628" spans="1:7" s="342" customFormat="1" ht="24" customHeight="1" x14ac:dyDescent="0.2">
      <c r="A628" s="357" t="str">
        <f t="shared" ref="A628:A633" si="185">IFERROR(VLOOKUP(C628,Tabla_Insumos,4,FALSE),"")</f>
        <v/>
      </c>
      <c r="B628" s="357" t="str">
        <f t="shared" ref="B628:B633" si="186">IFERROR(VLOOKUP(A628,Tabla_Indices,5,FALSE),"")</f>
        <v/>
      </c>
      <c r="C628" s="366"/>
      <c r="D628" s="318" t="str">
        <f t="shared" ref="D628:D633" si="187">IFERROR(VLOOKUP(C628,Tabla_Insumos,2,FALSE),"")</f>
        <v/>
      </c>
      <c r="E628" s="317"/>
      <c r="F628" s="347">
        <f t="shared" ref="F628:F635" si="188">IFERROR(VLOOKUP(C628,Tabla_Insumos,3,FALSE),0)</f>
        <v>0</v>
      </c>
      <c r="G628" s="347">
        <f>ROUND(E628*F628,2)</f>
        <v>0</v>
      </c>
    </row>
    <row r="629" spans="1:7" s="342" customFormat="1" ht="24" customHeight="1" x14ac:dyDescent="0.2">
      <c r="A629" s="357" t="str">
        <f t="shared" si="185"/>
        <v/>
      </c>
      <c r="B629" s="357" t="str">
        <f t="shared" si="186"/>
        <v/>
      </c>
      <c r="C629" s="366"/>
      <c r="D629" s="318" t="str">
        <f t="shared" si="187"/>
        <v/>
      </c>
      <c r="E629" s="317"/>
      <c r="F629" s="347">
        <f t="shared" si="188"/>
        <v>0</v>
      </c>
      <c r="G629" s="347">
        <f>ROUND(E629*F629,2)</f>
        <v>0</v>
      </c>
    </row>
    <row r="630" spans="1:7" s="342" customFormat="1" ht="24" customHeight="1" x14ac:dyDescent="0.2">
      <c r="A630" s="357" t="str">
        <f t="shared" si="185"/>
        <v/>
      </c>
      <c r="B630" s="357" t="str">
        <f t="shared" si="186"/>
        <v/>
      </c>
      <c r="C630" s="366"/>
      <c r="D630" s="318" t="str">
        <f t="shared" si="187"/>
        <v/>
      </c>
      <c r="E630" s="317"/>
      <c r="F630" s="347">
        <f t="shared" si="188"/>
        <v>0</v>
      </c>
      <c r="G630" s="347">
        <f t="shared" ref="G630:G635" si="189">ROUND(E630*F630,2)</f>
        <v>0</v>
      </c>
    </row>
    <row r="631" spans="1:7" s="342" customFormat="1" ht="24" customHeight="1" x14ac:dyDescent="0.2">
      <c r="A631" s="357" t="str">
        <f t="shared" si="185"/>
        <v/>
      </c>
      <c r="B631" s="357" t="str">
        <f t="shared" si="186"/>
        <v/>
      </c>
      <c r="C631" s="366"/>
      <c r="D631" s="318" t="str">
        <f t="shared" si="187"/>
        <v/>
      </c>
      <c r="E631" s="317"/>
      <c r="F631" s="347">
        <f t="shared" si="188"/>
        <v>0</v>
      </c>
      <c r="G631" s="347">
        <f t="shared" si="189"/>
        <v>0</v>
      </c>
    </row>
    <row r="632" spans="1:7" s="342" customFormat="1" ht="24" customHeight="1" x14ac:dyDescent="0.2">
      <c r="A632" s="357" t="str">
        <f t="shared" si="185"/>
        <v/>
      </c>
      <c r="B632" s="357" t="str">
        <f t="shared" si="186"/>
        <v/>
      </c>
      <c r="C632" s="366"/>
      <c r="D632" s="318" t="str">
        <f t="shared" si="187"/>
        <v/>
      </c>
      <c r="E632" s="317"/>
      <c r="F632" s="347">
        <f t="shared" si="188"/>
        <v>0</v>
      </c>
      <c r="G632" s="347">
        <f t="shared" si="189"/>
        <v>0</v>
      </c>
    </row>
    <row r="633" spans="1:7" s="342" customFormat="1" ht="24" customHeight="1" x14ac:dyDescent="0.2">
      <c r="A633" s="357" t="str">
        <f t="shared" si="185"/>
        <v/>
      </c>
      <c r="B633" s="357" t="str">
        <f t="shared" si="186"/>
        <v/>
      </c>
      <c r="C633" s="366"/>
      <c r="D633" s="318" t="str">
        <f t="shared" si="187"/>
        <v/>
      </c>
      <c r="E633" s="317"/>
      <c r="F633" s="347">
        <f t="shared" si="188"/>
        <v>0</v>
      </c>
      <c r="G633" s="347">
        <f t="shared" si="189"/>
        <v>0</v>
      </c>
    </row>
    <row r="634" spans="1:7" s="342" customFormat="1" ht="24" customHeight="1" x14ac:dyDescent="0.2">
      <c r="A634" s="357" t="str">
        <f>IFERROR(VLOOKUP(C634,Tabla_Insumos,4,FALSE),"")</f>
        <v/>
      </c>
      <c r="B634" s="357" t="str">
        <f>IFERROR(VLOOKUP(A634,Tabla_Indices,5,FALSE),"")</f>
        <v/>
      </c>
      <c r="C634" s="367"/>
      <c r="D634" s="316" t="str">
        <f>IFERROR(VLOOKUP(C634,Tabla_Insumos,2,FALSE),"")</f>
        <v/>
      </c>
      <c r="E634" s="320"/>
      <c r="F634" s="347">
        <f t="shared" si="188"/>
        <v>0</v>
      </c>
      <c r="G634" s="347">
        <f t="shared" si="189"/>
        <v>0</v>
      </c>
    </row>
    <row r="635" spans="1:7" s="342" customFormat="1" ht="24" customHeight="1" x14ac:dyDescent="0.2">
      <c r="A635" s="357" t="str">
        <f>IFERROR(VLOOKUP(C635,Tabla_Insumos,4,FALSE),"")</f>
        <v/>
      </c>
      <c r="B635" s="357" t="str">
        <f>IFERROR(VLOOKUP(A635,Tabla_Indices,5,FALSE),"")</f>
        <v/>
      </c>
      <c r="C635" s="367"/>
      <c r="D635" s="316" t="str">
        <f>IFERROR(VLOOKUP(C635,Tabla_Insumos,2,FALSE),"")</f>
        <v/>
      </c>
      <c r="E635" s="320"/>
      <c r="F635" s="347">
        <f t="shared" si="188"/>
        <v>0</v>
      </c>
      <c r="G635" s="347">
        <f t="shared" si="189"/>
        <v>0</v>
      </c>
    </row>
    <row r="636" spans="1:7" ht="24" customHeight="1" x14ac:dyDescent="0.2">
      <c r="A636" s="358"/>
      <c r="E636" s="322"/>
      <c r="F636" s="341" t="s">
        <v>30</v>
      </c>
      <c r="G636" s="368">
        <f>SUBTOTAL(9,G628:G635)</f>
        <v>0</v>
      </c>
    </row>
    <row r="637" spans="1:7" ht="24" customHeight="1" x14ac:dyDescent="0.2">
      <c r="A637" s="358"/>
      <c r="C637" s="77" t="s">
        <v>537</v>
      </c>
      <c r="E637" s="322"/>
      <c r="G637" s="340"/>
    </row>
    <row r="638" spans="1:7" s="342" customFormat="1" ht="24" customHeight="1" x14ac:dyDescent="0.2">
      <c r="A638" s="357" t="str">
        <f>IFERROR(VLOOKUP(C638,Tabla_Insumos,4,FALSE),"")</f>
        <v/>
      </c>
      <c r="B638" s="357" t="str">
        <f>IFERROR(VLOOKUP(C638,Tabla_Insumos,5,FALSE),"")</f>
        <v/>
      </c>
      <c r="C638" s="370"/>
      <c r="D638" s="318" t="str">
        <f>IFERROR(VLOOKUP(C638,Tabla_Insumos,2,FALSE),"")</f>
        <v/>
      </c>
      <c r="E638" s="317"/>
      <c r="F638" s="347">
        <f t="shared" ref="F638:F646" si="190">IFERROR(VLOOKUP(C638,Tabla_Insumos,3,FALSE),0)</f>
        <v>0</v>
      </c>
      <c r="G638" s="347">
        <f t="shared" ref="G638:G646" si="191">ROUND(E638*F638,2)</f>
        <v>0</v>
      </c>
    </row>
    <row r="639" spans="1:7" s="342" customFormat="1" ht="24" customHeight="1" x14ac:dyDescent="0.2">
      <c r="A639" s="357" t="str">
        <f>IFERROR(VLOOKUP(C639,Tabla_Insumos,4,FALSE),"")</f>
        <v/>
      </c>
      <c r="B639" s="357" t="str">
        <f>IFERROR(VLOOKUP(C639,Tabla_Insumos,5,FALSE),"")</f>
        <v/>
      </c>
      <c r="C639" s="370"/>
      <c r="D639" s="318" t="str">
        <f>IFERROR(VLOOKUP(C639,Tabla_Insumos,2,FALSE),"")</f>
        <v/>
      </c>
      <c r="E639" s="317"/>
      <c r="F639" s="347">
        <f t="shared" si="190"/>
        <v>0</v>
      </c>
      <c r="G639" s="347">
        <f t="shared" si="191"/>
        <v>0</v>
      </c>
    </row>
    <row r="640" spans="1:7" s="342" customFormat="1" ht="24" customHeight="1" x14ac:dyDescent="0.2">
      <c r="A640" s="357" t="str">
        <f>IFERROR(VLOOKUP(C640,Tabla_Insumos,4,FALSE),"")</f>
        <v/>
      </c>
      <c r="B640" s="357" t="str">
        <f>IFERROR(VLOOKUP(C640,Tabla_Insumos,5,FALSE),"")</f>
        <v/>
      </c>
      <c r="C640" s="370"/>
      <c r="D640" s="318" t="str">
        <f>IFERROR(VLOOKUP(C640,Tabla_Insumos,2,FALSE),"")</f>
        <v/>
      </c>
      <c r="E640" s="317"/>
      <c r="F640" s="347">
        <f t="shared" si="190"/>
        <v>0</v>
      </c>
      <c r="G640" s="347">
        <f t="shared" si="191"/>
        <v>0</v>
      </c>
    </row>
    <row r="641" spans="1:7" s="342" customFormat="1" ht="24" customHeight="1" x14ac:dyDescent="0.2">
      <c r="A641" s="357" t="str">
        <f t="shared" ref="A641:A646" si="192">IFERROR(VLOOKUP(C641,Tabla_Insumos,4,FALSE),"")</f>
        <v/>
      </c>
      <c r="B641" s="357" t="str">
        <f t="shared" ref="B641:B646" si="193">IFERROR(VLOOKUP(C641,Tabla_Insumos,5,FALSE),"")</f>
        <v/>
      </c>
      <c r="C641" s="367"/>
      <c r="D641" s="316" t="str">
        <f t="shared" ref="D641:D646" si="194">IFERROR(VLOOKUP(C641,Tabla_Insumos,2,FALSE),"")</f>
        <v/>
      </c>
      <c r="E641" s="320"/>
      <c r="F641" s="347">
        <f t="shared" si="190"/>
        <v>0</v>
      </c>
      <c r="G641" s="347">
        <f t="shared" si="191"/>
        <v>0</v>
      </c>
    </row>
    <row r="642" spans="1:7" s="342" customFormat="1" ht="24" customHeight="1" x14ac:dyDescent="0.2">
      <c r="A642" s="357" t="str">
        <f t="shared" si="192"/>
        <v/>
      </c>
      <c r="B642" s="357" t="str">
        <f t="shared" si="193"/>
        <v/>
      </c>
      <c r="C642" s="367"/>
      <c r="D642" s="316" t="str">
        <f t="shared" si="194"/>
        <v/>
      </c>
      <c r="E642" s="320"/>
      <c r="F642" s="347">
        <f t="shared" si="190"/>
        <v>0</v>
      </c>
      <c r="G642" s="347">
        <f t="shared" si="191"/>
        <v>0</v>
      </c>
    </row>
    <row r="643" spans="1:7" s="342" customFormat="1" ht="24" customHeight="1" x14ac:dyDescent="0.2">
      <c r="A643" s="357" t="str">
        <f t="shared" si="192"/>
        <v/>
      </c>
      <c r="B643" s="357" t="str">
        <f t="shared" si="193"/>
        <v/>
      </c>
      <c r="C643" s="367"/>
      <c r="D643" s="316" t="str">
        <f t="shared" si="194"/>
        <v/>
      </c>
      <c r="E643" s="320"/>
      <c r="F643" s="347">
        <f t="shared" si="190"/>
        <v>0</v>
      </c>
      <c r="G643" s="347">
        <f t="shared" si="191"/>
        <v>0</v>
      </c>
    </row>
    <row r="644" spans="1:7" s="342" customFormat="1" ht="24" customHeight="1" x14ac:dyDescent="0.2">
      <c r="A644" s="357" t="str">
        <f t="shared" si="192"/>
        <v/>
      </c>
      <c r="B644" s="357" t="str">
        <f t="shared" si="193"/>
        <v/>
      </c>
      <c r="C644" s="367"/>
      <c r="D644" s="316" t="str">
        <f t="shared" si="194"/>
        <v/>
      </c>
      <c r="E644" s="320"/>
      <c r="F644" s="347">
        <f t="shared" si="190"/>
        <v>0</v>
      </c>
      <c r="G644" s="347">
        <f t="shared" si="191"/>
        <v>0</v>
      </c>
    </row>
    <row r="645" spans="1:7" s="342" customFormat="1" ht="24" customHeight="1" x14ac:dyDescent="0.2">
      <c r="A645" s="357" t="str">
        <f t="shared" si="192"/>
        <v/>
      </c>
      <c r="B645" s="357" t="str">
        <f t="shared" si="193"/>
        <v/>
      </c>
      <c r="C645" s="367"/>
      <c r="D645" s="316" t="str">
        <f t="shared" si="194"/>
        <v/>
      </c>
      <c r="E645" s="320"/>
      <c r="F645" s="347">
        <f t="shared" si="190"/>
        <v>0</v>
      </c>
      <c r="G645" s="347">
        <f t="shared" si="191"/>
        <v>0</v>
      </c>
    </row>
    <row r="646" spans="1:7" s="342" customFormat="1" ht="24" customHeight="1" x14ac:dyDescent="0.2">
      <c r="A646" s="357" t="str">
        <f t="shared" si="192"/>
        <v/>
      </c>
      <c r="B646" s="357" t="str">
        <f t="shared" si="193"/>
        <v/>
      </c>
      <c r="C646" s="367"/>
      <c r="D646" s="316" t="str">
        <f t="shared" si="194"/>
        <v/>
      </c>
      <c r="E646" s="320"/>
      <c r="F646" s="347">
        <f t="shared" si="190"/>
        <v>0</v>
      </c>
      <c r="G646" s="347">
        <f t="shared" si="191"/>
        <v>0</v>
      </c>
    </row>
    <row r="647" spans="1:7" ht="24" customHeight="1" x14ac:dyDescent="0.2">
      <c r="A647" s="359"/>
      <c r="E647" s="322"/>
      <c r="F647" s="341" t="s">
        <v>31</v>
      </c>
      <c r="G647" s="368">
        <f>SUBTOTAL(9,G638:G646)</f>
        <v>0</v>
      </c>
    </row>
    <row r="648" spans="1:7" ht="24" customHeight="1" x14ac:dyDescent="0.2">
      <c r="A648" s="358"/>
      <c r="E648" s="322"/>
      <c r="G648" s="340"/>
    </row>
    <row r="649" spans="1:7" ht="24" customHeight="1" x14ac:dyDescent="0.2">
      <c r="A649" s="360" t="str">
        <f>B607</f>
        <v>13</v>
      </c>
      <c r="B649" s="141" t="str">
        <f>C607</f>
        <v>Escuela José Clemente Sarmiento</v>
      </c>
      <c r="C649" s="343"/>
      <c r="D649" s="343" t="s">
        <v>32</v>
      </c>
      <c r="E649" s="344"/>
      <c r="F649" s="371" t="s">
        <v>33</v>
      </c>
      <c r="G649" s="372">
        <f>SUBTOTAL(9,G612:G648)</f>
        <v>0</v>
      </c>
    </row>
    <row r="651" spans="1:7" ht="24" customHeight="1" x14ac:dyDescent="0.2">
      <c r="A651" s="349" t="s">
        <v>35</v>
      </c>
      <c r="B651" s="350"/>
      <c r="C651" s="143"/>
      <c r="D651" s="143"/>
      <c r="E651" s="143"/>
      <c r="F651" s="143"/>
      <c r="G651" s="361"/>
    </row>
    <row r="652" spans="1:7" ht="24" customHeight="1" x14ac:dyDescent="0.2">
      <c r="A652" s="352" t="s">
        <v>533</v>
      </c>
      <c r="B652" s="353" t="str">
        <f>Comitente</f>
        <v>DIRECCIÓN PROVINCIAL RED DE GAS</v>
      </c>
      <c r="C652" s="362"/>
      <c r="D652" s="77"/>
      <c r="E652" s="77"/>
      <c r="F652" s="336"/>
      <c r="G652" s="337"/>
    </row>
    <row r="653" spans="1:7" ht="24" customHeight="1" x14ac:dyDescent="0.2">
      <c r="A653" s="352" t="s">
        <v>534</v>
      </c>
      <c r="B653" s="353">
        <f>Contratista</f>
        <v>0</v>
      </c>
      <c r="C653" s="363"/>
      <c r="D653" s="363"/>
      <c r="E653" s="363"/>
      <c r="F653" s="336"/>
      <c r="G653" s="337"/>
    </row>
    <row r="654" spans="1:7" ht="24" customHeight="1" x14ac:dyDescent="0.2">
      <c r="A654" s="352" t="s">
        <v>22</v>
      </c>
      <c r="B654" s="353" t="str">
        <f>Obra</f>
        <v>MANTENIMIENTO CALINGASTA- SECTOR 1.B</v>
      </c>
      <c r="C654" s="363"/>
      <c r="D654" s="363"/>
      <c r="E654" s="363"/>
      <c r="F654" s="336" t="s">
        <v>36</v>
      </c>
      <c r="G654" s="364">
        <f>Fecha_Base</f>
        <v>0</v>
      </c>
    </row>
    <row r="655" spans="1:7" ht="24" customHeight="1" x14ac:dyDescent="0.2">
      <c r="A655" s="354" t="s">
        <v>532</v>
      </c>
      <c r="B655" s="161" t="str">
        <f>Ubicación</f>
        <v>Departamento CALINGASTA</v>
      </c>
      <c r="C655" s="77"/>
      <c r="E655" s="322"/>
      <c r="G655" s="340"/>
    </row>
    <row r="656" spans="1:7" ht="24" customHeight="1" x14ac:dyDescent="0.2">
      <c r="A656" s="354" t="s">
        <v>37</v>
      </c>
      <c r="B656" s="338" t="str">
        <f>IFERROR(VALUE(LEFT(B657,FIND(".",B657)-1)),"")</f>
        <v/>
      </c>
      <c r="C656" s="74" t="str">
        <f>IFERROR(VLOOKUP(B656,Tabla_CyP,2,FALSE),"")</f>
        <v/>
      </c>
      <c r="E656" s="322"/>
      <c r="G656" s="340"/>
    </row>
    <row r="657" spans="1:7" ht="24" customHeight="1" x14ac:dyDescent="0.2">
      <c r="A657" s="354" t="s">
        <v>23</v>
      </c>
      <c r="B657" s="339" t="str">
        <f>IFERROR(VLOOKUP(COUNTIF($A$1:A657,"ANALISIS DE PRECIOS"),Tabla_NumeroItem,2,FALSE),"")</f>
        <v>14</v>
      </c>
      <c r="C657" s="74" t="str">
        <f>IFERROR(VLOOKUP(B657,Tabla_CyP,2,FALSE),"")</f>
        <v>Escuela Juan Pedro Esnaola ( JINZ 2)</v>
      </c>
      <c r="E657" s="322"/>
      <c r="F657" s="336" t="s">
        <v>24</v>
      </c>
      <c r="G657" s="340" t="str">
        <f>IFERROR(VLOOKUP(B657,Tabla_CyP,4,FALSE),"")</f>
        <v>GL</v>
      </c>
    </row>
    <row r="658" spans="1:7" ht="24" customHeight="1" x14ac:dyDescent="0.2">
      <c r="A658" s="354"/>
      <c r="B658" s="161"/>
      <c r="E658" s="322"/>
      <c r="G658" s="340"/>
    </row>
    <row r="659" spans="1:7" ht="24" customHeight="1" x14ac:dyDescent="0.2">
      <c r="A659" s="429" t="s">
        <v>451</v>
      </c>
      <c r="B659" s="430"/>
      <c r="C659" s="431" t="s">
        <v>0</v>
      </c>
      <c r="D659" s="431" t="s">
        <v>25</v>
      </c>
      <c r="E659" s="433" t="s">
        <v>26</v>
      </c>
      <c r="F659" s="435" t="s">
        <v>27</v>
      </c>
      <c r="G659" s="435" t="s">
        <v>28</v>
      </c>
    </row>
    <row r="660" spans="1:7" ht="24" customHeight="1" x14ac:dyDescent="0.2">
      <c r="A660" s="355" t="s">
        <v>452</v>
      </c>
      <c r="B660" s="355" t="s">
        <v>453</v>
      </c>
      <c r="C660" s="432"/>
      <c r="D660" s="432"/>
      <c r="E660" s="434"/>
      <c r="F660" s="436"/>
      <c r="G660" s="436"/>
    </row>
    <row r="661" spans="1:7" ht="24" customHeight="1" x14ac:dyDescent="0.2">
      <c r="A661" s="333"/>
      <c r="B661" s="356"/>
      <c r="C661" s="106" t="s">
        <v>535</v>
      </c>
      <c r="D661" s="343"/>
      <c r="E661" s="344"/>
      <c r="F661" s="345"/>
      <c r="G661" s="346"/>
    </row>
    <row r="662" spans="1:7" s="342" customFormat="1" ht="24" customHeight="1" x14ac:dyDescent="0.2">
      <c r="A662" s="357" t="str">
        <f>IFERROR(VLOOKUP(C662,Tabla_Insumos,4,FALSE),"")</f>
        <v/>
      </c>
      <c r="B662" s="357" t="str">
        <f>IFERROR(VLOOKUP(C662,Tabla_Insumos,5,FALSE),"")</f>
        <v/>
      </c>
      <c r="C662" s="370"/>
      <c r="D662" s="318" t="str">
        <f>IFERROR(VLOOKUP(C662,Tabla_Insumos,2,FALSE),"")</f>
        <v/>
      </c>
      <c r="E662" s="317"/>
      <c r="F662" s="347">
        <f t="shared" ref="F662:F675" si="195">IFERROR(VLOOKUP(C662,Tabla_Insumos,3,FALSE),0)</f>
        <v>0</v>
      </c>
      <c r="G662" s="347">
        <f>ROUND(E662*F662,2)</f>
        <v>0</v>
      </c>
    </row>
    <row r="663" spans="1:7" s="342" customFormat="1" ht="24" customHeight="1" x14ac:dyDescent="0.2">
      <c r="A663" s="357" t="str">
        <f t="shared" ref="A663:A675" si="196">IFERROR(VLOOKUP(C663,Tabla_Insumos,4,FALSE),"")</f>
        <v/>
      </c>
      <c r="B663" s="357" t="str">
        <f t="shared" ref="B663:B675" si="197">IFERROR(VLOOKUP(C663,Tabla_Insumos,5,FALSE),"")</f>
        <v/>
      </c>
      <c r="C663" s="367"/>
      <c r="D663" s="316" t="str">
        <f t="shared" ref="D663:D675" si="198">IFERROR(VLOOKUP(C663,Tabla_Insumos,2,FALSE),"")</f>
        <v/>
      </c>
      <c r="E663" s="320"/>
      <c r="F663" s="347">
        <f t="shared" si="195"/>
        <v>0</v>
      </c>
      <c r="G663" s="347">
        <f t="shared" ref="G663:G675" si="199">ROUND(E663*F663,2)</f>
        <v>0</v>
      </c>
    </row>
    <row r="664" spans="1:7" s="342" customFormat="1" ht="24" customHeight="1" x14ac:dyDescent="0.2">
      <c r="A664" s="357" t="str">
        <f t="shared" si="196"/>
        <v/>
      </c>
      <c r="B664" s="357" t="str">
        <f t="shared" si="197"/>
        <v/>
      </c>
      <c r="C664" s="367"/>
      <c r="D664" s="316" t="str">
        <f t="shared" si="198"/>
        <v/>
      </c>
      <c r="E664" s="320"/>
      <c r="F664" s="347">
        <f t="shared" si="195"/>
        <v>0</v>
      </c>
      <c r="G664" s="347">
        <f t="shared" si="199"/>
        <v>0</v>
      </c>
    </row>
    <row r="665" spans="1:7" s="342" customFormat="1" ht="24" customHeight="1" x14ac:dyDescent="0.2">
      <c r="A665" s="357" t="str">
        <f t="shared" si="196"/>
        <v/>
      </c>
      <c r="B665" s="357" t="str">
        <f t="shared" si="197"/>
        <v/>
      </c>
      <c r="C665" s="367"/>
      <c r="D665" s="316" t="str">
        <f t="shared" si="198"/>
        <v/>
      </c>
      <c r="E665" s="320"/>
      <c r="F665" s="347">
        <f t="shared" si="195"/>
        <v>0</v>
      </c>
      <c r="G665" s="347">
        <f t="shared" si="199"/>
        <v>0</v>
      </c>
    </row>
    <row r="666" spans="1:7" s="342" customFormat="1" ht="24" customHeight="1" x14ac:dyDescent="0.2">
      <c r="A666" s="357" t="str">
        <f t="shared" si="196"/>
        <v/>
      </c>
      <c r="B666" s="357" t="str">
        <f t="shared" si="197"/>
        <v/>
      </c>
      <c r="C666" s="367"/>
      <c r="D666" s="316" t="str">
        <f t="shared" si="198"/>
        <v/>
      </c>
      <c r="E666" s="320"/>
      <c r="F666" s="347">
        <f t="shared" si="195"/>
        <v>0</v>
      </c>
      <c r="G666" s="347">
        <f t="shared" si="199"/>
        <v>0</v>
      </c>
    </row>
    <row r="667" spans="1:7" s="342" customFormat="1" ht="24" customHeight="1" x14ac:dyDescent="0.2">
      <c r="A667" s="357" t="str">
        <f t="shared" si="196"/>
        <v/>
      </c>
      <c r="B667" s="357" t="str">
        <f t="shared" si="197"/>
        <v/>
      </c>
      <c r="C667" s="367"/>
      <c r="D667" s="316" t="str">
        <f t="shared" si="198"/>
        <v/>
      </c>
      <c r="E667" s="320"/>
      <c r="F667" s="347">
        <f t="shared" si="195"/>
        <v>0</v>
      </c>
      <c r="G667" s="347">
        <f t="shared" si="199"/>
        <v>0</v>
      </c>
    </row>
    <row r="668" spans="1:7" s="342" customFormat="1" ht="24" customHeight="1" x14ac:dyDescent="0.2">
      <c r="A668" s="357" t="str">
        <f t="shared" si="196"/>
        <v/>
      </c>
      <c r="B668" s="357" t="str">
        <f t="shared" si="197"/>
        <v/>
      </c>
      <c r="C668" s="367"/>
      <c r="D668" s="316" t="str">
        <f t="shared" si="198"/>
        <v/>
      </c>
      <c r="E668" s="320"/>
      <c r="F668" s="347">
        <f t="shared" si="195"/>
        <v>0</v>
      </c>
      <c r="G668" s="347">
        <f t="shared" si="199"/>
        <v>0</v>
      </c>
    </row>
    <row r="669" spans="1:7" s="342" customFormat="1" ht="24" customHeight="1" x14ac:dyDescent="0.2">
      <c r="A669" s="357" t="str">
        <f t="shared" si="196"/>
        <v/>
      </c>
      <c r="B669" s="357" t="str">
        <f t="shared" si="197"/>
        <v/>
      </c>
      <c r="C669" s="367"/>
      <c r="D669" s="316" t="str">
        <f t="shared" si="198"/>
        <v/>
      </c>
      <c r="E669" s="320"/>
      <c r="F669" s="347">
        <f t="shared" si="195"/>
        <v>0</v>
      </c>
      <c r="G669" s="347">
        <f t="shared" si="199"/>
        <v>0</v>
      </c>
    </row>
    <row r="670" spans="1:7" s="342" customFormat="1" ht="24" customHeight="1" x14ac:dyDescent="0.2">
      <c r="A670" s="357" t="str">
        <f t="shared" si="196"/>
        <v/>
      </c>
      <c r="B670" s="357" t="str">
        <f t="shared" si="197"/>
        <v/>
      </c>
      <c r="C670" s="367"/>
      <c r="D670" s="316" t="str">
        <f t="shared" si="198"/>
        <v/>
      </c>
      <c r="E670" s="320"/>
      <c r="F670" s="347">
        <f t="shared" si="195"/>
        <v>0</v>
      </c>
      <c r="G670" s="347">
        <f t="shared" si="199"/>
        <v>0</v>
      </c>
    </row>
    <row r="671" spans="1:7" s="342" customFormat="1" ht="24" customHeight="1" x14ac:dyDescent="0.2">
      <c r="A671" s="357" t="str">
        <f t="shared" si="196"/>
        <v/>
      </c>
      <c r="B671" s="357" t="str">
        <f t="shared" si="197"/>
        <v/>
      </c>
      <c r="C671" s="367"/>
      <c r="D671" s="316" t="str">
        <f t="shared" si="198"/>
        <v/>
      </c>
      <c r="E671" s="320"/>
      <c r="F671" s="347">
        <f t="shared" si="195"/>
        <v>0</v>
      </c>
      <c r="G671" s="347">
        <f t="shared" si="199"/>
        <v>0</v>
      </c>
    </row>
    <row r="672" spans="1:7" s="342" customFormat="1" ht="24" customHeight="1" x14ac:dyDescent="0.2">
      <c r="A672" s="357" t="str">
        <f t="shared" si="196"/>
        <v/>
      </c>
      <c r="B672" s="357" t="str">
        <f t="shared" si="197"/>
        <v/>
      </c>
      <c r="C672" s="367"/>
      <c r="D672" s="316" t="str">
        <f t="shared" si="198"/>
        <v/>
      </c>
      <c r="E672" s="320"/>
      <c r="F672" s="347">
        <f t="shared" si="195"/>
        <v>0</v>
      </c>
      <c r="G672" s="347">
        <f t="shared" si="199"/>
        <v>0</v>
      </c>
    </row>
    <row r="673" spans="1:7" s="342" customFormat="1" ht="24" customHeight="1" x14ac:dyDescent="0.2">
      <c r="A673" s="357" t="str">
        <f t="shared" si="196"/>
        <v/>
      </c>
      <c r="B673" s="357" t="str">
        <f t="shared" si="197"/>
        <v/>
      </c>
      <c r="C673" s="367"/>
      <c r="D673" s="316" t="str">
        <f t="shared" si="198"/>
        <v/>
      </c>
      <c r="E673" s="320"/>
      <c r="F673" s="347">
        <f t="shared" si="195"/>
        <v>0</v>
      </c>
      <c r="G673" s="347">
        <f t="shared" si="199"/>
        <v>0</v>
      </c>
    </row>
    <row r="674" spans="1:7" s="342" customFormat="1" ht="24" customHeight="1" x14ac:dyDescent="0.2">
      <c r="A674" s="357" t="str">
        <f t="shared" si="196"/>
        <v/>
      </c>
      <c r="B674" s="357" t="str">
        <f t="shared" si="197"/>
        <v/>
      </c>
      <c r="C674" s="367"/>
      <c r="D674" s="316" t="str">
        <f t="shared" si="198"/>
        <v/>
      </c>
      <c r="E674" s="320"/>
      <c r="F674" s="347">
        <f t="shared" si="195"/>
        <v>0</v>
      </c>
      <c r="G674" s="347">
        <f t="shared" si="199"/>
        <v>0</v>
      </c>
    </row>
    <row r="675" spans="1:7" s="342" customFormat="1" ht="24" customHeight="1" x14ac:dyDescent="0.2">
      <c r="A675" s="357" t="str">
        <f t="shared" si="196"/>
        <v/>
      </c>
      <c r="B675" s="357" t="str">
        <f t="shared" si="197"/>
        <v/>
      </c>
      <c r="C675" s="367"/>
      <c r="D675" s="316" t="str">
        <f t="shared" si="198"/>
        <v/>
      </c>
      <c r="E675" s="320"/>
      <c r="F675" s="348">
        <f t="shared" si="195"/>
        <v>0</v>
      </c>
      <c r="G675" s="347">
        <f t="shared" si="199"/>
        <v>0</v>
      </c>
    </row>
    <row r="676" spans="1:7" ht="24" customHeight="1" x14ac:dyDescent="0.2">
      <c r="A676" s="358"/>
      <c r="E676" s="322"/>
      <c r="F676" s="341" t="s">
        <v>29</v>
      </c>
      <c r="G676" s="368">
        <f>SUBTOTAL(9,G662:G675)</f>
        <v>0</v>
      </c>
    </row>
    <row r="677" spans="1:7" ht="24" customHeight="1" x14ac:dyDescent="0.2">
      <c r="A677" s="358"/>
      <c r="C677" s="77" t="s">
        <v>536</v>
      </c>
      <c r="E677" s="322"/>
      <c r="G677" s="340"/>
    </row>
    <row r="678" spans="1:7" s="342" customFormat="1" ht="24" customHeight="1" x14ac:dyDescent="0.2">
      <c r="A678" s="357" t="str">
        <f t="shared" ref="A678:A683" si="200">IFERROR(VLOOKUP(C678,Tabla_Insumos,4,FALSE),"")</f>
        <v/>
      </c>
      <c r="B678" s="357" t="str">
        <f t="shared" ref="B678:B683" si="201">IFERROR(VLOOKUP(A678,Tabla_Indices,5,FALSE),"")</f>
        <v/>
      </c>
      <c r="C678" s="366"/>
      <c r="D678" s="318" t="str">
        <f t="shared" ref="D678:D683" si="202">IFERROR(VLOOKUP(C678,Tabla_Insumos,2,FALSE),"")</f>
        <v/>
      </c>
      <c r="E678" s="317"/>
      <c r="F678" s="347">
        <f t="shared" ref="F678:F685" si="203">IFERROR(VLOOKUP(C678,Tabla_Insumos,3,FALSE),0)</f>
        <v>0</v>
      </c>
      <c r="G678" s="347">
        <f>ROUND(E678*F678,2)</f>
        <v>0</v>
      </c>
    </row>
    <row r="679" spans="1:7" s="342" customFormat="1" ht="24" customHeight="1" x14ac:dyDescent="0.2">
      <c r="A679" s="357" t="str">
        <f t="shared" si="200"/>
        <v/>
      </c>
      <c r="B679" s="357" t="str">
        <f t="shared" si="201"/>
        <v/>
      </c>
      <c r="C679" s="366"/>
      <c r="D679" s="318" t="str">
        <f t="shared" si="202"/>
        <v/>
      </c>
      <c r="E679" s="317"/>
      <c r="F679" s="347">
        <f t="shared" si="203"/>
        <v>0</v>
      </c>
      <c r="G679" s="347">
        <f>ROUND(E679*F679,2)</f>
        <v>0</v>
      </c>
    </row>
    <row r="680" spans="1:7" s="342" customFormat="1" ht="24" customHeight="1" x14ac:dyDescent="0.2">
      <c r="A680" s="357" t="str">
        <f t="shared" si="200"/>
        <v/>
      </c>
      <c r="B680" s="357" t="str">
        <f t="shared" si="201"/>
        <v/>
      </c>
      <c r="C680" s="366"/>
      <c r="D680" s="318" t="str">
        <f t="shared" si="202"/>
        <v/>
      </c>
      <c r="E680" s="317"/>
      <c r="F680" s="347">
        <f t="shared" si="203"/>
        <v>0</v>
      </c>
      <c r="G680" s="347">
        <f t="shared" ref="G680:G685" si="204">ROUND(E680*F680,2)</f>
        <v>0</v>
      </c>
    </row>
    <row r="681" spans="1:7" s="342" customFormat="1" ht="24" customHeight="1" x14ac:dyDescent="0.2">
      <c r="A681" s="357" t="str">
        <f t="shared" si="200"/>
        <v/>
      </c>
      <c r="B681" s="357" t="str">
        <f t="shared" si="201"/>
        <v/>
      </c>
      <c r="C681" s="366"/>
      <c r="D681" s="318" t="str">
        <f t="shared" si="202"/>
        <v/>
      </c>
      <c r="E681" s="317"/>
      <c r="F681" s="347">
        <f t="shared" si="203"/>
        <v>0</v>
      </c>
      <c r="G681" s="347">
        <f t="shared" si="204"/>
        <v>0</v>
      </c>
    </row>
    <row r="682" spans="1:7" s="342" customFormat="1" ht="24" customHeight="1" x14ac:dyDescent="0.2">
      <c r="A682" s="357" t="str">
        <f t="shared" si="200"/>
        <v/>
      </c>
      <c r="B682" s="357" t="str">
        <f t="shared" si="201"/>
        <v/>
      </c>
      <c r="C682" s="366"/>
      <c r="D682" s="318" t="str">
        <f t="shared" si="202"/>
        <v/>
      </c>
      <c r="E682" s="317"/>
      <c r="F682" s="347">
        <f t="shared" si="203"/>
        <v>0</v>
      </c>
      <c r="G682" s="347">
        <f t="shared" si="204"/>
        <v>0</v>
      </c>
    </row>
    <row r="683" spans="1:7" s="342" customFormat="1" ht="24" customHeight="1" x14ac:dyDescent="0.2">
      <c r="A683" s="357" t="str">
        <f t="shared" si="200"/>
        <v/>
      </c>
      <c r="B683" s="357" t="str">
        <f t="shared" si="201"/>
        <v/>
      </c>
      <c r="C683" s="366"/>
      <c r="D683" s="318" t="str">
        <f t="shared" si="202"/>
        <v/>
      </c>
      <c r="E683" s="317"/>
      <c r="F683" s="347">
        <f t="shared" si="203"/>
        <v>0</v>
      </c>
      <c r="G683" s="347">
        <f t="shared" si="204"/>
        <v>0</v>
      </c>
    </row>
    <row r="684" spans="1:7" s="342" customFormat="1" ht="24" customHeight="1" x14ac:dyDescent="0.2">
      <c r="A684" s="357" t="str">
        <f>IFERROR(VLOOKUP(C684,Tabla_Insumos,4,FALSE),"")</f>
        <v/>
      </c>
      <c r="B684" s="357" t="str">
        <f>IFERROR(VLOOKUP(A684,Tabla_Indices,5,FALSE),"")</f>
        <v/>
      </c>
      <c r="C684" s="367"/>
      <c r="D684" s="316" t="str">
        <f>IFERROR(VLOOKUP(C684,Tabla_Insumos,2,FALSE),"")</f>
        <v/>
      </c>
      <c r="E684" s="320"/>
      <c r="F684" s="347">
        <f t="shared" si="203"/>
        <v>0</v>
      </c>
      <c r="G684" s="347">
        <f t="shared" si="204"/>
        <v>0</v>
      </c>
    </row>
    <row r="685" spans="1:7" s="342" customFormat="1" ht="24" customHeight="1" x14ac:dyDescent="0.2">
      <c r="A685" s="357" t="str">
        <f>IFERROR(VLOOKUP(C685,Tabla_Insumos,4,FALSE),"")</f>
        <v/>
      </c>
      <c r="B685" s="357" t="str">
        <f>IFERROR(VLOOKUP(A685,Tabla_Indices,5,FALSE),"")</f>
        <v/>
      </c>
      <c r="C685" s="367"/>
      <c r="D685" s="316" t="str">
        <f>IFERROR(VLOOKUP(C685,Tabla_Insumos,2,FALSE),"")</f>
        <v/>
      </c>
      <c r="E685" s="320"/>
      <c r="F685" s="347">
        <f t="shared" si="203"/>
        <v>0</v>
      </c>
      <c r="G685" s="347">
        <f t="shared" si="204"/>
        <v>0</v>
      </c>
    </row>
    <row r="686" spans="1:7" ht="24" customHeight="1" x14ac:dyDescent="0.2">
      <c r="A686" s="358"/>
      <c r="E686" s="322"/>
      <c r="F686" s="341" t="s">
        <v>30</v>
      </c>
      <c r="G686" s="368">
        <f>SUBTOTAL(9,G678:G685)</f>
        <v>0</v>
      </c>
    </row>
    <row r="687" spans="1:7" ht="24" customHeight="1" x14ac:dyDescent="0.2">
      <c r="A687" s="358"/>
      <c r="C687" s="77" t="s">
        <v>537</v>
      </c>
      <c r="E687" s="322"/>
      <c r="G687" s="340"/>
    </row>
    <row r="688" spans="1:7" s="342" customFormat="1" ht="24" customHeight="1" x14ac:dyDescent="0.2">
      <c r="A688" s="357" t="str">
        <f>IFERROR(VLOOKUP(C688,Tabla_Insumos,4,FALSE),"")</f>
        <v/>
      </c>
      <c r="B688" s="357" t="str">
        <f>IFERROR(VLOOKUP(C688,Tabla_Insumos,5,FALSE),"")</f>
        <v/>
      </c>
      <c r="C688" s="370"/>
      <c r="D688" s="318" t="str">
        <f>IFERROR(VLOOKUP(C688,Tabla_Insumos,2,FALSE),"")</f>
        <v/>
      </c>
      <c r="E688" s="317"/>
      <c r="F688" s="347">
        <f t="shared" ref="F688:F696" si="205">IFERROR(VLOOKUP(C688,Tabla_Insumos,3,FALSE),0)</f>
        <v>0</v>
      </c>
      <c r="G688" s="347">
        <f t="shared" ref="G688:G696" si="206">ROUND(E688*F688,2)</f>
        <v>0</v>
      </c>
    </row>
    <row r="689" spans="1:7" s="342" customFormat="1" ht="24" customHeight="1" x14ac:dyDescent="0.2">
      <c r="A689" s="357" t="str">
        <f>IFERROR(VLOOKUP(C689,Tabla_Insumos,4,FALSE),"")</f>
        <v/>
      </c>
      <c r="B689" s="357" t="str">
        <f>IFERROR(VLOOKUP(C689,Tabla_Insumos,5,FALSE),"")</f>
        <v/>
      </c>
      <c r="C689" s="370"/>
      <c r="D689" s="318" t="str">
        <f>IFERROR(VLOOKUP(C689,Tabla_Insumos,2,FALSE),"")</f>
        <v/>
      </c>
      <c r="E689" s="317"/>
      <c r="F689" s="347">
        <f t="shared" si="205"/>
        <v>0</v>
      </c>
      <c r="G689" s="347">
        <f t="shared" si="206"/>
        <v>0</v>
      </c>
    </row>
    <row r="690" spans="1:7" s="342" customFormat="1" ht="24" customHeight="1" x14ac:dyDescent="0.2">
      <c r="A690" s="357" t="str">
        <f>IFERROR(VLOOKUP(C690,Tabla_Insumos,4,FALSE),"")</f>
        <v/>
      </c>
      <c r="B690" s="357" t="str">
        <f>IFERROR(VLOOKUP(C690,Tabla_Insumos,5,FALSE),"")</f>
        <v/>
      </c>
      <c r="C690" s="370"/>
      <c r="D690" s="318" t="str">
        <f>IFERROR(VLOOKUP(C690,Tabla_Insumos,2,FALSE),"")</f>
        <v/>
      </c>
      <c r="E690" s="317"/>
      <c r="F690" s="347">
        <f t="shared" si="205"/>
        <v>0</v>
      </c>
      <c r="G690" s="347">
        <f t="shared" si="206"/>
        <v>0</v>
      </c>
    </row>
    <row r="691" spans="1:7" s="342" customFormat="1" ht="24" customHeight="1" x14ac:dyDescent="0.2">
      <c r="A691" s="357" t="str">
        <f t="shared" ref="A691:A696" si="207">IFERROR(VLOOKUP(C691,Tabla_Insumos,4,FALSE),"")</f>
        <v/>
      </c>
      <c r="B691" s="357" t="str">
        <f t="shared" ref="B691:B696" si="208">IFERROR(VLOOKUP(C691,Tabla_Insumos,5,FALSE),"")</f>
        <v/>
      </c>
      <c r="C691" s="367"/>
      <c r="D691" s="316" t="str">
        <f t="shared" ref="D691:D696" si="209">IFERROR(VLOOKUP(C691,Tabla_Insumos,2,FALSE),"")</f>
        <v/>
      </c>
      <c r="E691" s="320"/>
      <c r="F691" s="347">
        <f t="shared" si="205"/>
        <v>0</v>
      </c>
      <c r="G691" s="347">
        <f t="shared" si="206"/>
        <v>0</v>
      </c>
    </row>
    <row r="692" spans="1:7" s="342" customFormat="1" ht="24" customHeight="1" x14ac:dyDescent="0.2">
      <c r="A692" s="357" t="str">
        <f t="shared" si="207"/>
        <v/>
      </c>
      <c r="B692" s="357" t="str">
        <f t="shared" si="208"/>
        <v/>
      </c>
      <c r="C692" s="367"/>
      <c r="D692" s="316" t="str">
        <f t="shared" si="209"/>
        <v/>
      </c>
      <c r="E692" s="320"/>
      <c r="F692" s="347">
        <f t="shared" si="205"/>
        <v>0</v>
      </c>
      <c r="G692" s="347">
        <f t="shared" si="206"/>
        <v>0</v>
      </c>
    </row>
    <row r="693" spans="1:7" s="342" customFormat="1" ht="24" customHeight="1" x14ac:dyDescent="0.2">
      <c r="A693" s="357" t="str">
        <f t="shared" si="207"/>
        <v/>
      </c>
      <c r="B693" s="357" t="str">
        <f t="shared" si="208"/>
        <v/>
      </c>
      <c r="C693" s="367"/>
      <c r="D693" s="316" t="str">
        <f t="shared" si="209"/>
        <v/>
      </c>
      <c r="E693" s="320"/>
      <c r="F693" s="347">
        <f t="shared" si="205"/>
        <v>0</v>
      </c>
      <c r="G693" s="347">
        <f t="shared" si="206"/>
        <v>0</v>
      </c>
    </row>
    <row r="694" spans="1:7" s="342" customFormat="1" ht="24" customHeight="1" x14ac:dyDescent="0.2">
      <c r="A694" s="357" t="str">
        <f t="shared" si="207"/>
        <v/>
      </c>
      <c r="B694" s="357" t="str">
        <f t="shared" si="208"/>
        <v/>
      </c>
      <c r="C694" s="367"/>
      <c r="D694" s="316" t="str">
        <f t="shared" si="209"/>
        <v/>
      </c>
      <c r="E694" s="320"/>
      <c r="F694" s="347">
        <f t="shared" si="205"/>
        <v>0</v>
      </c>
      <c r="G694" s="347">
        <f t="shared" si="206"/>
        <v>0</v>
      </c>
    </row>
    <row r="695" spans="1:7" s="342" customFormat="1" ht="24" customHeight="1" x14ac:dyDescent="0.2">
      <c r="A695" s="357" t="str">
        <f t="shared" si="207"/>
        <v/>
      </c>
      <c r="B695" s="357" t="str">
        <f t="shared" si="208"/>
        <v/>
      </c>
      <c r="C695" s="367"/>
      <c r="D695" s="316" t="str">
        <f t="shared" si="209"/>
        <v/>
      </c>
      <c r="E695" s="320"/>
      <c r="F695" s="347">
        <f t="shared" si="205"/>
        <v>0</v>
      </c>
      <c r="G695" s="347">
        <f t="shared" si="206"/>
        <v>0</v>
      </c>
    </row>
    <row r="696" spans="1:7" s="342" customFormat="1" ht="24" customHeight="1" x14ac:dyDescent="0.2">
      <c r="A696" s="357" t="str">
        <f t="shared" si="207"/>
        <v/>
      </c>
      <c r="B696" s="357" t="str">
        <f t="shared" si="208"/>
        <v/>
      </c>
      <c r="C696" s="367"/>
      <c r="D696" s="316" t="str">
        <f t="shared" si="209"/>
        <v/>
      </c>
      <c r="E696" s="320"/>
      <c r="F696" s="347">
        <f t="shared" si="205"/>
        <v>0</v>
      </c>
      <c r="G696" s="347">
        <f t="shared" si="206"/>
        <v>0</v>
      </c>
    </row>
    <row r="697" spans="1:7" ht="24" customHeight="1" x14ac:dyDescent="0.2">
      <c r="A697" s="359"/>
      <c r="E697" s="322"/>
      <c r="F697" s="341" t="s">
        <v>31</v>
      </c>
      <c r="G697" s="368">
        <f>SUBTOTAL(9,G688:G696)</f>
        <v>0</v>
      </c>
    </row>
    <row r="698" spans="1:7" ht="24" customHeight="1" x14ac:dyDescent="0.2">
      <c r="A698" s="358"/>
      <c r="E698" s="322"/>
      <c r="G698" s="340"/>
    </row>
    <row r="699" spans="1:7" ht="24" customHeight="1" x14ac:dyDescent="0.2">
      <c r="A699" s="360" t="str">
        <f>B657</f>
        <v>14</v>
      </c>
      <c r="B699" s="141" t="str">
        <f>C657</f>
        <v>Escuela Juan Pedro Esnaola ( JINZ 2)</v>
      </c>
      <c r="C699" s="343"/>
      <c r="D699" s="343" t="s">
        <v>32</v>
      </c>
      <c r="E699" s="344"/>
      <c r="F699" s="371" t="s">
        <v>33</v>
      </c>
      <c r="G699" s="372">
        <f>SUBTOTAL(9,G662:G698)</f>
        <v>0</v>
      </c>
    </row>
    <row r="701" spans="1:7" ht="24" customHeight="1" x14ac:dyDescent="0.2">
      <c r="A701" s="349" t="s">
        <v>35</v>
      </c>
      <c r="B701" s="350"/>
      <c r="C701" s="143"/>
      <c r="D701" s="143"/>
      <c r="E701" s="143"/>
      <c r="F701" s="143"/>
      <c r="G701" s="361"/>
    </row>
    <row r="702" spans="1:7" ht="24" customHeight="1" x14ac:dyDescent="0.2">
      <c r="A702" s="352" t="s">
        <v>533</v>
      </c>
      <c r="B702" s="353" t="str">
        <f>Comitente</f>
        <v>DIRECCIÓN PROVINCIAL RED DE GAS</v>
      </c>
      <c r="C702" s="362"/>
      <c r="D702" s="77"/>
      <c r="E702" s="77"/>
      <c r="F702" s="336"/>
      <c r="G702" s="337"/>
    </row>
    <row r="703" spans="1:7" ht="24" customHeight="1" x14ac:dyDescent="0.2">
      <c r="A703" s="352" t="s">
        <v>534</v>
      </c>
      <c r="B703" s="353">
        <f>Contratista</f>
        <v>0</v>
      </c>
      <c r="C703" s="363"/>
      <c r="D703" s="363"/>
      <c r="E703" s="363"/>
      <c r="F703" s="336"/>
      <c r="G703" s="337"/>
    </row>
    <row r="704" spans="1:7" ht="24" customHeight="1" x14ac:dyDescent="0.2">
      <c r="A704" s="352" t="s">
        <v>22</v>
      </c>
      <c r="B704" s="353" t="str">
        <f>Obra</f>
        <v>MANTENIMIENTO CALINGASTA- SECTOR 1.B</v>
      </c>
      <c r="C704" s="363"/>
      <c r="D704" s="363"/>
      <c r="E704" s="363"/>
      <c r="F704" s="336" t="s">
        <v>36</v>
      </c>
      <c r="G704" s="364">
        <f>Fecha_Base</f>
        <v>0</v>
      </c>
    </row>
    <row r="705" spans="1:7" ht="24" customHeight="1" x14ac:dyDescent="0.2">
      <c r="A705" s="354" t="s">
        <v>532</v>
      </c>
      <c r="B705" s="161" t="str">
        <f>Ubicación</f>
        <v>Departamento CALINGASTA</v>
      </c>
      <c r="C705" s="77"/>
      <c r="E705" s="322"/>
      <c r="G705" s="340"/>
    </row>
    <row r="706" spans="1:7" ht="24" customHeight="1" x14ac:dyDescent="0.2">
      <c r="A706" s="354" t="s">
        <v>37</v>
      </c>
      <c r="B706" s="338" t="str">
        <f>IFERROR(VALUE(LEFT(B707,FIND(".",B707)-1)),"")</f>
        <v/>
      </c>
      <c r="C706" s="74" t="str">
        <f>IFERROR(VLOOKUP(B706,Tabla_CyP,2,FALSE),"")</f>
        <v/>
      </c>
      <c r="E706" s="322"/>
      <c r="G706" s="340"/>
    </row>
    <row r="707" spans="1:7" ht="24" customHeight="1" x14ac:dyDescent="0.2">
      <c r="A707" s="354" t="s">
        <v>23</v>
      </c>
      <c r="B707" s="339" t="str">
        <f>IFERROR(VLOOKUP(COUNTIF($A$1:A707,"ANALISIS DE PRECIOS"),Tabla_NumeroItem,2,FALSE),"")</f>
        <v>15</v>
      </c>
      <c r="C707" s="74" t="str">
        <f>IFERROR(VLOOKUP(B707,Tabla_CyP,2,FALSE),"")</f>
        <v>Escuela Luis Pasteur</v>
      </c>
      <c r="E707" s="322"/>
      <c r="F707" s="336" t="s">
        <v>24</v>
      </c>
      <c r="G707" s="340" t="str">
        <f>IFERROR(VLOOKUP(B707,Tabla_CyP,4,FALSE),"")</f>
        <v>GL</v>
      </c>
    </row>
    <row r="708" spans="1:7" ht="24" customHeight="1" x14ac:dyDescent="0.2">
      <c r="A708" s="354"/>
      <c r="B708" s="161"/>
      <c r="E708" s="322"/>
      <c r="G708" s="340"/>
    </row>
    <row r="709" spans="1:7" ht="24" customHeight="1" x14ac:dyDescent="0.2">
      <c r="A709" s="429" t="s">
        <v>451</v>
      </c>
      <c r="B709" s="430"/>
      <c r="C709" s="431" t="s">
        <v>0</v>
      </c>
      <c r="D709" s="431" t="s">
        <v>25</v>
      </c>
      <c r="E709" s="433" t="s">
        <v>26</v>
      </c>
      <c r="F709" s="435" t="s">
        <v>27</v>
      </c>
      <c r="G709" s="435" t="s">
        <v>28</v>
      </c>
    </row>
    <row r="710" spans="1:7" ht="24" customHeight="1" x14ac:dyDescent="0.2">
      <c r="A710" s="355" t="s">
        <v>452</v>
      </c>
      <c r="B710" s="355" t="s">
        <v>453</v>
      </c>
      <c r="C710" s="432"/>
      <c r="D710" s="432"/>
      <c r="E710" s="434"/>
      <c r="F710" s="436"/>
      <c r="G710" s="436"/>
    </row>
    <row r="711" spans="1:7" ht="24" customHeight="1" x14ac:dyDescent="0.2">
      <c r="A711" s="333"/>
      <c r="B711" s="356"/>
      <c r="C711" s="106" t="s">
        <v>535</v>
      </c>
      <c r="D711" s="343"/>
      <c r="E711" s="344"/>
      <c r="F711" s="345"/>
      <c r="G711" s="346"/>
    </row>
    <row r="712" spans="1:7" s="342" customFormat="1" ht="24" customHeight="1" x14ac:dyDescent="0.2">
      <c r="A712" s="357" t="str">
        <f>IFERROR(VLOOKUP(C712,Tabla_Insumos,4,FALSE),"")</f>
        <v/>
      </c>
      <c r="B712" s="357" t="str">
        <f>IFERROR(VLOOKUP(C712,Tabla_Insumos,5,FALSE),"")</f>
        <v/>
      </c>
      <c r="C712" s="370"/>
      <c r="D712" s="318" t="str">
        <f>IFERROR(VLOOKUP(C712,Tabla_Insumos,2,FALSE),"")</f>
        <v/>
      </c>
      <c r="E712" s="317"/>
      <c r="F712" s="347">
        <f t="shared" ref="F712:F725" si="210">IFERROR(VLOOKUP(C712,Tabla_Insumos,3,FALSE),0)</f>
        <v>0</v>
      </c>
      <c r="G712" s="347">
        <f>ROUND(E712*F712,2)</f>
        <v>0</v>
      </c>
    </row>
    <row r="713" spans="1:7" s="342" customFormat="1" ht="24" customHeight="1" x14ac:dyDescent="0.2">
      <c r="A713" s="357" t="str">
        <f t="shared" ref="A713:A725" si="211">IFERROR(VLOOKUP(C713,Tabla_Insumos,4,FALSE),"")</f>
        <v/>
      </c>
      <c r="B713" s="357" t="str">
        <f t="shared" ref="B713:B725" si="212">IFERROR(VLOOKUP(C713,Tabla_Insumos,5,FALSE),"")</f>
        <v/>
      </c>
      <c r="C713" s="367"/>
      <c r="D713" s="316" t="str">
        <f t="shared" ref="D713:D725" si="213">IFERROR(VLOOKUP(C713,Tabla_Insumos,2,FALSE),"")</f>
        <v/>
      </c>
      <c r="E713" s="320"/>
      <c r="F713" s="347">
        <f t="shared" si="210"/>
        <v>0</v>
      </c>
      <c r="G713" s="347">
        <f t="shared" ref="G713:G725" si="214">ROUND(E713*F713,2)</f>
        <v>0</v>
      </c>
    </row>
    <row r="714" spans="1:7" s="342" customFormat="1" ht="24" customHeight="1" x14ac:dyDescent="0.2">
      <c r="A714" s="357" t="str">
        <f t="shared" si="211"/>
        <v/>
      </c>
      <c r="B714" s="357" t="str">
        <f t="shared" si="212"/>
        <v/>
      </c>
      <c r="C714" s="367"/>
      <c r="D714" s="316" t="str">
        <f t="shared" si="213"/>
        <v/>
      </c>
      <c r="E714" s="320"/>
      <c r="F714" s="347">
        <f t="shared" si="210"/>
        <v>0</v>
      </c>
      <c r="G714" s="347">
        <f t="shared" si="214"/>
        <v>0</v>
      </c>
    </row>
    <row r="715" spans="1:7" s="342" customFormat="1" ht="24" customHeight="1" x14ac:dyDescent="0.2">
      <c r="A715" s="357" t="str">
        <f t="shared" si="211"/>
        <v/>
      </c>
      <c r="B715" s="357" t="str">
        <f t="shared" si="212"/>
        <v/>
      </c>
      <c r="C715" s="367"/>
      <c r="D715" s="316" t="str">
        <f t="shared" si="213"/>
        <v/>
      </c>
      <c r="E715" s="320"/>
      <c r="F715" s="347">
        <f t="shared" si="210"/>
        <v>0</v>
      </c>
      <c r="G715" s="347">
        <f t="shared" si="214"/>
        <v>0</v>
      </c>
    </row>
    <row r="716" spans="1:7" s="342" customFormat="1" ht="24" customHeight="1" x14ac:dyDescent="0.2">
      <c r="A716" s="357" t="str">
        <f t="shared" si="211"/>
        <v/>
      </c>
      <c r="B716" s="357" t="str">
        <f t="shared" si="212"/>
        <v/>
      </c>
      <c r="C716" s="367"/>
      <c r="D716" s="316" t="str">
        <f t="shared" si="213"/>
        <v/>
      </c>
      <c r="E716" s="320"/>
      <c r="F716" s="347">
        <f t="shared" si="210"/>
        <v>0</v>
      </c>
      <c r="G716" s="347">
        <f t="shared" si="214"/>
        <v>0</v>
      </c>
    </row>
    <row r="717" spans="1:7" s="342" customFormat="1" ht="24" customHeight="1" x14ac:dyDescent="0.2">
      <c r="A717" s="357" t="str">
        <f t="shared" si="211"/>
        <v/>
      </c>
      <c r="B717" s="357" t="str">
        <f t="shared" si="212"/>
        <v/>
      </c>
      <c r="C717" s="367"/>
      <c r="D717" s="316" t="str">
        <f t="shared" si="213"/>
        <v/>
      </c>
      <c r="E717" s="320"/>
      <c r="F717" s="347">
        <f t="shared" si="210"/>
        <v>0</v>
      </c>
      <c r="G717" s="347">
        <f t="shared" si="214"/>
        <v>0</v>
      </c>
    </row>
    <row r="718" spans="1:7" s="342" customFormat="1" ht="24" customHeight="1" x14ac:dyDescent="0.2">
      <c r="A718" s="357" t="str">
        <f t="shared" si="211"/>
        <v/>
      </c>
      <c r="B718" s="357" t="str">
        <f t="shared" si="212"/>
        <v/>
      </c>
      <c r="C718" s="367"/>
      <c r="D718" s="316" t="str">
        <f t="shared" si="213"/>
        <v/>
      </c>
      <c r="E718" s="320"/>
      <c r="F718" s="347">
        <f t="shared" si="210"/>
        <v>0</v>
      </c>
      <c r="G718" s="347">
        <f t="shared" si="214"/>
        <v>0</v>
      </c>
    </row>
    <row r="719" spans="1:7" s="342" customFormat="1" ht="24" customHeight="1" x14ac:dyDescent="0.2">
      <c r="A719" s="357" t="str">
        <f t="shared" si="211"/>
        <v/>
      </c>
      <c r="B719" s="357" t="str">
        <f t="shared" si="212"/>
        <v/>
      </c>
      <c r="C719" s="367"/>
      <c r="D719" s="316" t="str">
        <f t="shared" si="213"/>
        <v/>
      </c>
      <c r="E719" s="320"/>
      <c r="F719" s="347">
        <f t="shared" si="210"/>
        <v>0</v>
      </c>
      <c r="G719" s="347">
        <f t="shared" si="214"/>
        <v>0</v>
      </c>
    </row>
    <row r="720" spans="1:7" s="342" customFormat="1" ht="24" customHeight="1" x14ac:dyDescent="0.2">
      <c r="A720" s="357" t="str">
        <f t="shared" si="211"/>
        <v/>
      </c>
      <c r="B720" s="357" t="str">
        <f t="shared" si="212"/>
        <v/>
      </c>
      <c r="C720" s="367"/>
      <c r="D720" s="316" t="str">
        <f t="shared" si="213"/>
        <v/>
      </c>
      <c r="E720" s="320"/>
      <c r="F720" s="347">
        <f t="shared" si="210"/>
        <v>0</v>
      </c>
      <c r="G720" s="347">
        <f t="shared" si="214"/>
        <v>0</v>
      </c>
    </row>
    <row r="721" spans="1:7" s="342" customFormat="1" ht="24" customHeight="1" x14ac:dyDescent="0.2">
      <c r="A721" s="357" t="str">
        <f t="shared" si="211"/>
        <v/>
      </c>
      <c r="B721" s="357" t="str">
        <f t="shared" si="212"/>
        <v/>
      </c>
      <c r="C721" s="367"/>
      <c r="D721" s="316" t="str">
        <f t="shared" si="213"/>
        <v/>
      </c>
      <c r="E721" s="320"/>
      <c r="F721" s="347">
        <f t="shared" si="210"/>
        <v>0</v>
      </c>
      <c r="G721" s="347">
        <f t="shared" si="214"/>
        <v>0</v>
      </c>
    </row>
    <row r="722" spans="1:7" s="342" customFormat="1" ht="24" customHeight="1" x14ac:dyDescent="0.2">
      <c r="A722" s="357" t="str">
        <f t="shared" si="211"/>
        <v/>
      </c>
      <c r="B722" s="357" t="str">
        <f t="shared" si="212"/>
        <v/>
      </c>
      <c r="C722" s="367"/>
      <c r="D722" s="316" t="str">
        <f t="shared" si="213"/>
        <v/>
      </c>
      <c r="E722" s="320"/>
      <c r="F722" s="347">
        <f t="shared" si="210"/>
        <v>0</v>
      </c>
      <c r="G722" s="347">
        <f t="shared" si="214"/>
        <v>0</v>
      </c>
    </row>
    <row r="723" spans="1:7" s="342" customFormat="1" ht="24" customHeight="1" x14ac:dyDescent="0.2">
      <c r="A723" s="357" t="str">
        <f t="shared" si="211"/>
        <v/>
      </c>
      <c r="B723" s="357" t="str">
        <f t="shared" si="212"/>
        <v/>
      </c>
      <c r="C723" s="367"/>
      <c r="D723" s="316" t="str">
        <f t="shared" si="213"/>
        <v/>
      </c>
      <c r="E723" s="320"/>
      <c r="F723" s="347">
        <f t="shared" si="210"/>
        <v>0</v>
      </c>
      <c r="G723" s="347">
        <f t="shared" si="214"/>
        <v>0</v>
      </c>
    </row>
    <row r="724" spans="1:7" s="342" customFormat="1" ht="24" customHeight="1" x14ac:dyDescent="0.2">
      <c r="A724" s="357" t="str">
        <f t="shared" si="211"/>
        <v/>
      </c>
      <c r="B724" s="357" t="str">
        <f t="shared" si="212"/>
        <v/>
      </c>
      <c r="C724" s="367"/>
      <c r="D724" s="316" t="str">
        <f t="shared" si="213"/>
        <v/>
      </c>
      <c r="E724" s="320"/>
      <c r="F724" s="347">
        <f t="shared" si="210"/>
        <v>0</v>
      </c>
      <c r="G724" s="347">
        <f t="shared" si="214"/>
        <v>0</v>
      </c>
    </row>
    <row r="725" spans="1:7" s="342" customFormat="1" ht="24" customHeight="1" x14ac:dyDescent="0.2">
      <c r="A725" s="357" t="str">
        <f t="shared" si="211"/>
        <v/>
      </c>
      <c r="B725" s="357" t="str">
        <f t="shared" si="212"/>
        <v/>
      </c>
      <c r="C725" s="367"/>
      <c r="D725" s="316" t="str">
        <f t="shared" si="213"/>
        <v/>
      </c>
      <c r="E725" s="320"/>
      <c r="F725" s="348">
        <f t="shared" si="210"/>
        <v>0</v>
      </c>
      <c r="G725" s="347">
        <f t="shared" si="214"/>
        <v>0</v>
      </c>
    </row>
    <row r="726" spans="1:7" ht="24" customHeight="1" x14ac:dyDescent="0.2">
      <c r="A726" s="358"/>
      <c r="E726" s="322"/>
      <c r="F726" s="341" t="s">
        <v>29</v>
      </c>
      <c r="G726" s="368">
        <f>SUBTOTAL(9,G712:G725)</f>
        <v>0</v>
      </c>
    </row>
    <row r="727" spans="1:7" ht="24" customHeight="1" x14ac:dyDescent="0.2">
      <c r="A727" s="358"/>
      <c r="C727" s="77" t="s">
        <v>536</v>
      </c>
      <c r="E727" s="322"/>
      <c r="G727" s="340"/>
    </row>
    <row r="728" spans="1:7" s="342" customFormat="1" ht="24" customHeight="1" x14ac:dyDescent="0.2">
      <c r="A728" s="357" t="str">
        <f t="shared" ref="A728:A733" si="215">IFERROR(VLOOKUP(C728,Tabla_Insumos,4,FALSE),"")</f>
        <v/>
      </c>
      <c r="B728" s="357" t="str">
        <f t="shared" ref="B728:B733" si="216">IFERROR(VLOOKUP(A728,Tabla_Indices,5,FALSE),"")</f>
        <v/>
      </c>
      <c r="C728" s="366"/>
      <c r="D728" s="318" t="str">
        <f t="shared" ref="D728:D733" si="217">IFERROR(VLOOKUP(C728,Tabla_Insumos,2,FALSE),"")</f>
        <v/>
      </c>
      <c r="E728" s="317"/>
      <c r="F728" s="347">
        <f t="shared" ref="F728:F735" si="218">IFERROR(VLOOKUP(C728,Tabla_Insumos,3,FALSE),0)</f>
        <v>0</v>
      </c>
      <c r="G728" s="347">
        <f>ROUND(E728*F728,2)</f>
        <v>0</v>
      </c>
    </row>
    <row r="729" spans="1:7" s="342" customFormat="1" ht="24" customHeight="1" x14ac:dyDescent="0.2">
      <c r="A729" s="357" t="str">
        <f t="shared" si="215"/>
        <v/>
      </c>
      <c r="B729" s="357" t="str">
        <f t="shared" si="216"/>
        <v/>
      </c>
      <c r="C729" s="366"/>
      <c r="D729" s="318" t="str">
        <f t="shared" si="217"/>
        <v/>
      </c>
      <c r="E729" s="317"/>
      <c r="F729" s="347">
        <f t="shared" si="218"/>
        <v>0</v>
      </c>
      <c r="G729" s="347">
        <f>ROUND(E729*F729,2)</f>
        <v>0</v>
      </c>
    </row>
    <row r="730" spans="1:7" s="342" customFormat="1" ht="24" customHeight="1" x14ac:dyDescent="0.2">
      <c r="A730" s="357" t="str">
        <f t="shared" si="215"/>
        <v/>
      </c>
      <c r="B730" s="357" t="str">
        <f t="shared" si="216"/>
        <v/>
      </c>
      <c r="C730" s="366"/>
      <c r="D730" s="318" t="str">
        <f t="shared" si="217"/>
        <v/>
      </c>
      <c r="E730" s="317"/>
      <c r="F730" s="347">
        <f t="shared" si="218"/>
        <v>0</v>
      </c>
      <c r="G730" s="347">
        <f t="shared" ref="G730:G735" si="219">ROUND(E730*F730,2)</f>
        <v>0</v>
      </c>
    </row>
    <row r="731" spans="1:7" s="342" customFormat="1" ht="24" customHeight="1" x14ac:dyDescent="0.2">
      <c r="A731" s="357" t="str">
        <f t="shared" si="215"/>
        <v/>
      </c>
      <c r="B731" s="357" t="str">
        <f t="shared" si="216"/>
        <v/>
      </c>
      <c r="C731" s="366"/>
      <c r="D731" s="318" t="str">
        <f t="shared" si="217"/>
        <v/>
      </c>
      <c r="E731" s="317"/>
      <c r="F731" s="347">
        <f t="shared" si="218"/>
        <v>0</v>
      </c>
      <c r="G731" s="347">
        <f t="shared" si="219"/>
        <v>0</v>
      </c>
    </row>
    <row r="732" spans="1:7" s="342" customFormat="1" ht="24" customHeight="1" x14ac:dyDescent="0.2">
      <c r="A732" s="357" t="str">
        <f t="shared" si="215"/>
        <v/>
      </c>
      <c r="B732" s="357" t="str">
        <f t="shared" si="216"/>
        <v/>
      </c>
      <c r="C732" s="366"/>
      <c r="D732" s="318" t="str">
        <f t="shared" si="217"/>
        <v/>
      </c>
      <c r="E732" s="317"/>
      <c r="F732" s="347">
        <f t="shared" si="218"/>
        <v>0</v>
      </c>
      <c r="G732" s="347">
        <f t="shared" si="219"/>
        <v>0</v>
      </c>
    </row>
    <row r="733" spans="1:7" s="342" customFormat="1" ht="24" customHeight="1" x14ac:dyDescent="0.2">
      <c r="A733" s="357" t="str">
        <f t="shared" si="215"/>
        <v/>
      </c>
      <c r="B733" s="357" t="str">
        <f t="shared" si="216"/>
        <v/>
      </c>
      <c r="C733" s="366"/>
      <c r="D733" s="318" t="str">
        <f t="shared" si="217"/>
        <v/>
      </c>
      <c r="E733" s="317"/>
      <c r="F733" s="347">
        <f t="shared" si="218"/>
        <v>0</v>
      </c>
      <c r="G733" s="347">
        <f t="shared" si="219"/>
        <v>0</v>
      </c>
    </row>
    <row r="734" spans="1:7" s="342" customFormat="1" ht="24" customHeight="1" x14ac:dyDescent="0.2">
      <c r="A734" s="357" t="str">
        <f>IFERROR(VLOOKUP(C734,Tabla_Insumos,4,FALSE),"")</f>
        <v/>
      </c>
      <c r="B734" s="357" t="str">
        <f>IFERROR(VLOOKUP(A734,Tabla_Indices,5,FALSE),"")</f>
        <v/>
      </c>
      <c r="C734" s="367"/>
      <c r="D734" s="316" t="str">
        <f>IFERROR(VLOOKUP(C734,Tabla_Insumos,2,FALSE),"")</f>
        <v/>
      </c>
      <c r="E734" s="320"/>
      <c r="F734" s="347">
        <f t="shared" si="218"/>
        <v>0</v>
      </c>
      <c r="G734" s="347">
        <f t="shared" si="219"/>
        <v>0</v>
      </c>
    </row>
    <row r="735" spans="1:7" s="342" customFormat="1" ht="24" customHeight="1" x14ac:dyDescent="0.2">
      <c r="A735" s="357" t="str">
        <f>IFERROR(VLOOKUP(C735,Tabla_Insumos,4,FALSE),"")</f>
        <v/>
      </c>
      <c r="B735" s="357" t="str">
        <f>IFERROR(VLOOKUP(A735,Tabla_Indices,5,FALSE),"")</f>
        <v/>
      </c>
      <c r="C735" s="367"/>
      <c r="D735" s="316" t="str">
        <f>IFERROR(VLOOKUP(C735,Tabla_Insumos,2,FALSE),"")</f>
        <v/>
      </c>
      <c r="E735" s="320"/>
      <c r="F735" s="347">
        <f t="shared" si="218"/>
        <v>0</v>
      </c>
      <c r="G735" s="347">
        <f t="shared" si="219"/>
        <v>0</v>
      </c>
    </row>
    <row r="736" spans="1:7" ht="24" customHeight="1" x14ac:dyDescent="0.2">
      <c r="A736" s="358"/>
      <c r="E736" s="322"/>
      <c r="F736" s="341" t="s">
        <v>30</v>
      </c>
      <c r="G736" s="368">
        <f>SUBTOTAL(9,G728:G735)</f>
        <v>0</v>
      </c>
    </row>
    <row r="737" spans="1:7" ht="24" customHeight="1" x14ac:dyDescent="0.2">
      <c r="A737" s="358"/>
      <c r="C737" s="77" t="s">
        <v>537</v>
      </c>
      <c r="E737" s="322"/>
      <c r="G737" s="340"/>
    </row>
    <row r="738" spans="1:7" s="342" customFormat="1" ht="24" customHeight="1" x14ac:dyDescent="0.2">
      <c r="A738" s="357" t="str">
        <f t="shared" ref="A738:A746" si="220">IFERROR(VLOOKUP(C738,Tabla_Insumos,4,FALSE),"")</f>
        <v/>
      </c>
      <c r="B738" s="357" t="str">
        <f t="shared" ref="B738:B746" si="221">IFERROR(VLOOKUP(C738,Tabla_Insumos,5,FALSE),"")</f>
        <v/>
      </c>
      <c r="C738" s="370"/>
      <c r="D738" s="318" t="str">
        <f t="shared" ref="D738:D746" si="222">IFERROR(VLOOKUP(C738,Tabla_Insumos,2,FALSE),"")</f>
        <v/>
      </c>
      <c r="E738" s="317"/>
      <c r="F738" s="347">
        <f t="shared" ref="F738:F746" si="223">IFERROR(VLOOKUP(C738,Tabla_Insumos,3,FALSE),0)</f>
        <v>0</v>
      </c>
      <c r="G738" s="347">
        <f t="shared" ref="G738:G746" si="224">ROUND(E738*F738,2)</f>
        <v>0</v>
      </c>
    </row>
    <row r="739" spans="1:7" s="342" customFormat="1" ht="24" customHeight="1" x14ac:dyDescent="0.2">
      <c r="A739" s="357" t="str">
        <f t="shared" si="220"/>
        <v/>
      </c>
      <c r="B739" s="357" t="str">
        <f t="shared" si="221"/>
        <v/>
      </c>
      <c r="C739" s="370"/>
      <c r="D739" s="318" t="str">
        <f t="shared" si="222"/>
        <v/>
      </c>
      <c r="E739" s="317"/>
      <c r="F739" s="347">
        <f t="shared" si="223"/>
        <v>0</v>
      </c>
      <c r="G739" s="347">
        <f t="shared" si="224"/>
        <v>0</v>
      </c>
    </row>
    <row r="740" spans="1:7" s="342" customFormat="1" ht="24" customHeight="1" x14ac:dyDescent="0.2">
      <c r="A740" s="357" t="str">
        <f t="shared" si="220"/>
        <v/>
      </c>
      <c r="B740" s="357" t="str">
        <f t="shared" si="221"/>
        <v/>
      </c>
      <c r="C740" s="370"/>
      <c r="D740" s="318" t="str">
        <f t="shared" si="222"/>
        <v/>
      </c>
      <c r="E740" s="317"/>
      <c r="F740" s="347">
        <f t="shared" si="223"/>
        <v>0</v>
      </c>
      <c r="G740" s="347">
        <f t="shared" si="224"/>
        <v>0</v>
      </c>
    </row>
    <row r="741" spans="1:7" s="342" customFormat="1" ht="24" customHeight="1" x14ac:dyDescent="0.2">
      <c r="A741" s="357" t="str">
        <f t="shared" si="220"/>
        <v/>
      </c>
      <c r="B741" s="357" t="str">
        <f t="shared" si="221"/>
        <v/>
      </c>
      <c r="C741" s="373"/>
      <c r="D741" s="318" t="str">
        <f t="shared" si="222"/>
        <v/>
      </c>
      <c r="E741" s="317"/>
      <c r="F741" s="347">
        <f t="shared" si="223"/>
        <v>0</v>
      </c>
      <c r="G741" s="347">
        <f t="shared" si="224"/>
        <v>0</v>
      </c>
    </row>
    <row r="742" spans="1:7" s="342" customFormat="1" ht="24" customHeight="1" x14ac:dyDescent="0.2">
      <c r="A742" s="357" t="str">
        <f t="shared" si="220"/>
        <v/>
      </c>
      <c r="B742" s="357" t="str">
        <f t="shared" si="221"/>
        <v/>
      </c>
      <c r="C742" s="367"/>
      <c r="D742" s="316" t="str">
        <f t="shared" si="222"/>
        <v/>
      </c>
      <c r="E742" s="320"/>
      <c r="F742" s="347">
        <f t="shared" si="223"/>
        <v>0</v>
      </c>
      <c r="G742" s="347">
        <f t="shared" si="224"/>
        <v>0</v>
      </c>
    </row>
    <row r="743" spans="1:7" s="342" customFormat="1" ht="24" customHeight="1" x14ac:dyDescent="0.2">
      <c r="A743" s="357" t="str">
        <f t="shared" si="220"/>
        <v/>
      </c>
      <c r="B743" s="357" t="str">
        <f t="shared" si="221"/>
        <v/>
      </c>
      <c r="C743" s="367"/>
      <c r="D743" s="316" t="str">
        <f t="shared" si="222"/>
        <v/>
      </c>
      <c r="E743" s="320"/>
      <c r="F743" s="347">
        <f t="shared" si="223"/>
        <v>0</v>
      </c>
      <c r="G743" s="347">
        <f t="shared" si="224"/>
        <v>0</v>
      </c>
    </row>
    <row r="744" spans="1:7" s="342" customFormat="1" ht="24" customHeight="1" x14ac:dyDescent="0.2">
      <c r="A744" s="357" t="str">
        <f t="shared" si="220"/>
        <v/>
      </c>
      <c r="B744" s="357" t="str">
        <f t="shared" si="221"/>
        <v/>
      </c>
      <c r="C744" s="367"/>
      <c r="D744" s="316" t="str">
        <f t="shared" si="222"/>
        <v/>
      </c>
      <c r="E744" s="320"/>
      <c r="F744" s="347">
        <f t="shared" si="223"/>
        <v>0</v>
      </c>
      <c r="G744" s="347">
        <f t="shared" si="224"/>
        <v>0</v>
      </c>
    </row>
    <row r="745" spans="1:7" s="342" customFormat="1" ht="24" customHeight="1" x14ac:dyDescent="0.2">
      <c r="A745" s="357" t="str">
        <f t="shared" si="220"/>
        <v/>
      </c>
      <c r="B745" s="357" t="str">
        <f t="shared" si="221"/>
        <v/>
      </c>
      <c r="C745" s="367"/>
      <c r="D745" s="316" t="str">
        <f t="shared" si="222"/>
        <v/>
      </c>
      <c r="E745" s="320"/>
      <c r="F745" s="347">
        <f t="shared" si="223"/>
        <v>0</v>
      </c>
      <c r="G745" s="347">
        <f t="shared" si="224"/>
        <v>0</v>
      </c>
    </row>
    <row r="746" spans="1:7" s="342" customFormat="1" ht="24" customHeight="1" x14ac:dyDescent="0.2">
      <c r="A746" s="357" t="str">
        <f t="shared" si="220"/>
        <v/>
      </c>
      <c r="B746" s="357" t="str">
        <f t="shared" si="221"/>
        <v/>
      </c>
      <c r="C746" s="367"/>
      <c r="D746" s="316" t="str">
        <f t="shared" si="222"/>
        <v/>
      </c>
      <c r="E746" s="320"/>
      <c r="F746" s="347">
        <f t="shared" si="223"/>
        <v>0</v>
      </c>
      <c r="G746" s="347">
        <f t="shared" si="224"/>
        <v>0</v>
      </c>
    </row>
    <row r="747" spans="1:7" ht="24" customHeight="1" x14ac:dyDescent="0.2">
      <c r="A747" s="359"/>
      <c r="E747" s="322"/>
      <c r="F747" s="341" t="s">
        <v>31</v>
      </c>
      <c r="G747" s="368">
        <f>SUBTOTAL(9,G738:G746)</f>
        <v>0</v>
      </c>
    </row>
    <row r="748" spans="1:7" ht="24" customHeight="1" x14ac:dyDescent="0.2">
      <c r="A748" s="358"/>
      <c r="E748" s="322"/>
      <c r="G748" s="340"/>
    </row>
    <row r="749" spans="1:7" ht="24" customHeight="1" x14ac:dyDescent="0.2">
      <c r="A749" s="360" t="str">
        <f>B707</f>
        <v>15</v>
      </c>
      <c r="B749" s="141" t="str">
        <f>C707</f>
        <v>Escuela Luis Pasteur</v>
      </c>
      <c r="C749" s="343"/>
      <c r="D749" s="343" t="s">
        <v>32</v>
      </c>
      <c r="E749" s="344"/>
      <c r="F749" s="371" t="s">
        <v>33</v>
      </c>
      <c r="G749" s="372">
        <f>SUBTOTAL(9,G712:G748)</f>
        <v>0</v>
      </c>
    </row>
    <row r="751" spans="1:7" ht="24" customHeight="1" x14ac:dyDescent="0.2">
      <c r="A751" s="349" t="s">
        <v>35</v>
      </c>
      <c r="B751" s="350"/>
      <c r="C751" s="143"/>
      <c r="D751" s="143"/>
      <c r="E751" s="143"/>
      <c r="F751" s="143"/>
      <c r="G751" s="361"/>
    </row>
    <row r="752" spans="1:7" ht="24" customHeight="1" x14ac:dyDescent="0.2">
      <c r="A752" s="352" t="s">
        <v>533</v>
      </c>
      <c r="B752" s="353" t="str">
        <f>Comitente</f>
        <v>DIRECCIÓN PROVINCIAL RED DE GAS</v>
      </c>
      <c r="C752" s="362"/>
      <c r="D752" s="77"/>
      <c r="E752" s="77"/>
      <c r="F752" s="336"/>
      <c r="G752" s="337"/>
    </row>
    <row r="753" spans="1:7" ht="24" customHeight="1" x14ac:dyDescent="0.2">
      <c r="A753" s="352" t="s">
        <v>534</v>
      </c>
      <c r="B753" s="353">
        <f>Contratista</f>
        <v>0</v>
      </c>
      <c r="C753" s="363"/>
      <c r="D753" s="363"/>
      <c r="E753" s="363"/>
      <c r="F753" s="336"/>
      <c r="G753" s="337"/>
    </row>
    <row r="754" spans="1:7" ht="24" customHeight="1" x14ac:dyDescent="0.2">
      <c r="A754" s="352" t="s">
        <v>22</v>
      </c>
      <c r="B754" s="353" t="str">
        <f>Obra</f>
        <v>MANTENIMIENTO CALINGASTA- SECTOR 1.B</v>
      </c>
      <c r="C754" s="363"/>
      <c r="D754" s="363"/>
      <c r="E754" s="363"/>
      <c r="F754" s="336" t="s">
        <v>36</v>
      </c>
      <c r="G754" s="364">
        <f>Fecha_Base</f>
        <v>0</v>
      </c>
    </row>
    <row r="755" spans="1:7" ht="24" customHeight="1" x14ac:dyDescent="0.2">
      <c r="A755" s="354" t="s">
        <v>532</v>
      </c>
      <c r="B755" s="161" t="str">
        <f>Ubicación</f>
        <v>Departamento CALINGASTA</v>
      </c>
      <c r="C755" s="77"/>
      <c r="E755" s="322"/>
      <c r="G755" s="340"/>
    </row>
    <row r="756" spans="1:7" ht="24" customHeight="1" x14ac:dyDescent="0.2">
      <c r="A756" s="354" t="s">
        <v>37</v>
      </c>
      <c r="B756" s="338" t="str">
        <f>IFERROR(VALUE(LEFT(B757,FIND(".",B757)-1)),"")</f>
        <v/>
      </c>
      <c r="C756" s="74" t="str">
        <f>IFERROR(VLOOKUP(B756,Tabla_CyP,2,FALSE),"")</f>
        <v/>
      </c>
      <c r="E756" s="322"/>
      <c r="G756" s="340"/>
    </row>
    <row r="757" spans="1:7" ht="24" customHeight="1" x14ac:dyDescent="0.2">
      <c r="A757" s="354" t="s">
        <v>23</v>
      </c>
      <c r="B757" s="339" t="str">
        <f>IFERROR(VLOOKUP(COUNTIF($A$1:A757,"ANALISIS DE PRECIOS"),Tabla_NumeroItem,2,FALSE),"")</f>
        <v>16</v>
      </c>
      <c r="C757" s="74" t="str">
        <f>IFERROR(VLOOKUP(B757,Tabla_CyP,2,FALSE),"")</f>
        <v>Escuela Martín Gil (JINZ 24)</v>
      </c>
      <c r="E757" s="322"/>
      <c r="F757" s="336" t="s">
        <v>24</v>
      </c>
      <c r="G757" s="340" t="str">
        <f>IFERROR(VLOOKUP(B757,Tabla_CyP,4,FALSE),"")</f>
        <v>GL</v>
      </c>
    </row>
    <row r="758" spans="1:7" ht="24" customHeight="1" x14ac:dyDescent="0.2">
      <c r="A758" s="354"/>
      <c r="B758" s="161"/>
      <c r="E758" s="322"/>
      <c r="G758" s="340"/>
    </row>
    <row r="759" spans="1:7" ht="24" customHeight="1" x14ac:dyDescent="0.2">
      <c r="A759" s="429" t="s">
        <v>451</v>
      </c>
      <c r="B759" s="430"/>
      <c r="C759" s="431" t="s">
        <v>0</v>
      </c>
      <c r="D759" s="431" t="s">
        <v>25</v>
      </c>
      <c r="E759" s="433" t="s">
        <v>26</v>
      </c>
      <c r="F759" s="435" t="s">
        <v>27</v>
      </c>
      <c r="G759" s="435" t="s">
        <v>28</v>
      </c>
    </row>
    <row r="760" spans="1:7" ht="24" customHeight="1" x14ac:dyDescent="0.2">
      <c r="A760" s="355" t="s">
        <v>452</v>
      </c>
      <c r="B760" s="355" t="s">
        <v>453</v>
      </c>
      <c r="C760" s="432"/>
      <c r="D760" s="432"/>
      <c r="E760" s="434"/>
      <c r="F760" s="436"/>
      <c r="G760" s="436"/>
    </row>
    <row r="761" spans="1:7" ht="24" customHeight="1" x14ac:dyDescent="0.2">
      <c r="A761" s="333"/>
      <c r="B761" s="356"/>
      <c r="C761" s="106" t="s">
        <v>535</v>
      </c>
      <c r="D761" s="343"/>
      <c r="E761" s="344"/>
      <c r="F761" s="345"/>
      <c r="G761" s="346"/>
    </row>
    <row r="762" spans="1:7" s="342" customFormat="1" ht="24" customHeight="1" x14ac:dyDescent="0.2">
      <c r="A762" s="357" t="str">
        <f t="shared" ref="A762:A775" si="225">IFERROR(VLOOKUP(C762,Tabla_Insumos,4,FALSE),"")</f>
        <v/>
      </c>
      <c r="B762" s="357" t="str">
        <f>IFERROR(VLOOKUP(C762,Tabla_Insumos,5,FALSE),"")</f>
        <v/>
      </c>
      <c r="C762" s="367"/>
      <c r="D762" s="316" t="str">
        <f t="shared" ref="D762:D775" si="226">IFERROR(VLOOKUP(C762,Tabla_Insumos,2,FALSE),"")</f>
        <v/>
      </c>
      <c r="E762" s="320"/>
      <c r="F762" s="347">
        <f t="shared" ref="F762:F775" si="227">IFERROR(VLOOKUP(C762,Tabla_Insumos,3,FALSE),0)</f>
        <v>0</v>
      </c>
      <c r="G762" s="347">
        <f>ROUND(E762*F762,2)</f>
        <v>0</v>
      </c>
    </row>
    <row r="763" spans="1:7" s="342" customFormat="1" ht="24" customHeight="1" x14ac:dyDescent="0.2">
      <c r="A763" s="357" t="str">
        <f t="shared" si="225"/>
        <v/>
      </c>
      <c r="B763" s="357" t="str">
        <f t="shared" ref="B763:B775" si="228">IFERROR(VLOOKUP(C763,Tabla_Insumos,5,FALSE),"")</f>
        <v/>
      </c>
      <c r="C763" s="367"/>
      <c r="D763" s="316" t="str">
        <f t="shared" si="226"/>
        <v/>
      </c>
      <c r="E763" s="320"/>
      <c r="F763" s="347">
        <f t="shared" si="227"/>
        <v>0</v>
      </c>
      <c r="G763" s="347">
        <f t="shared" ref="G763:G775" si="229">ROUND(E763*F763,2)</f>
        <v>0</v>
      </c>
    </row>
    <row r="764" spans="1:7" s="342" customFormat="1" ht="24" customHeight="1" x14ac:dyDescent="0.2">
      <c r="A764" s="357" t="str">
        <f t="shared" si="225"/>
        <v/>
      </c>
      <c r="B764" s="357" t="str">
        <f t="shared" si="228"/>
        <v/>
      </c>
      <c r="C764" s="367"/>
      <c r="D764" s="316" t="str">
        <f t="shared" si="226"/>
        <v/>
      </c>
      <c r="E764" s="320"/>
      <c r="F764" s="347">
        <f t="shared" si="227"/>
        <v>0</v>
      </c>
      <c r="G764" s="347">
        <f t="shared" si="229"/>
        <v>0</v>
      </c>
    </row>
    <row r="765" spans="1:7" s="342" customFormat="1" ht="24" customHeight="1" x14ac:dyDescent="0.2">
      <c r="A765" s="357" t="str">
        <f t="shared" si="225"/>
        <v/>
      </c>
      <c r="B765" s="357" t="str">
        <f t="shared" si="228"/>
        <v/>
      </c>
      <c r="C765" s="367"/>
      <c r="D765" s="316" t="str">
        <f t="shared" si="226"/>
        <v/>
      </c>
      <c r="E765" s="320"/>
      <c r="F765" s="347">
        <f t="shared" si="227"/>
        <v>0</v>
      </c>
      <c r="G765" s="347">
        <f t="shared" si="229"/>
        <v>0</v>
      </c>
    </row>
    <row r="766" spans="1:7" s="342" customFormat="1" ht="24" customHeight="1" x14ac:dyDescent="0.2">
      <c r="A766" s="357" t="str">
        <f t="shared" si="225"/>
        <v/>
      </c>
      <c r="B766" s="357" t="str">
        <f t="shared" si="228"/>
        <v/>
      </c>
      <c r="C766" s="367"/>
      <c r="D766" s="316" t="str">
        <f t="shared" si="226"/>
        <v/>
      </c>
      <c r="E766" s="320"/>
      <c r="F766" s="347">
        <f t="shared" si="227"/>
        <v>0</v>
      </c>
      <c r="G766" s="347">
        <f t="shared" si="229"/>
        <v>0</v>
      </c>
    </row>
    <row r="767" spans="1:7" s="342" customFormat="1" ht="24" customHeight="1" x14ac:dyDescent="0.2">
      <c r="A767" s="357" t="str">
        <f t="shared" si="225"/>
        <v/>
      </c>
      <c r="B767" s="357" t="str">
        <f t="shared" si="228"/>
        <v/>
      </c>
      <c r="C767" s="367"/>
      <c r="D767" s="316" t="str">
        <f t="shared" si="226"/>
        <v/>
      </c>
      <c r="E767" s="320"/>
      <c r="F767" s="347">
        <f t="shared" si="227"/>
        <v>0</v>
      </c>
      <c r="G767" s="347">
        <f t="shared" si="229"/>
        <v>0</v>
      </c>
    </row>
    <row r="768" spans="1:7" s="342" customFormat="1" ht="24" customHeight="1" x14ac:dyDescent="0.2">
      <c r="A768" s="357" t="str">
        <f t="shared" si="225"/>
        <v/>
      </c>
      <c r="B768" s="357" t="str">
        <f t="shared" si="228"/>
        <v/>
      </c>
      <c r="C768" s="367"/>
      <c r="D768" s="316" t="str">
        <f t="shared" si="226"/>
        <v/>
      </c>
      <c r="E768" s="320"/>
      <c r="F768" s="347">
        <f t="shared" si="227"/>
        <v>0</v>
      </c>
      <c r="G768" s="347">
        <f t="shared" si="229"/>
        <v>0</v>
      </c>
    </row>
    <row r="769" spans="1:7" s="342" customFormat="1" ht="24" customHeight="1" x14ac:dyDescent="0.2">
      <c r="A769" s="357" t="str">
        <f t="shared" si="225"/>
        <v/>
      </c>
      <c r="B769" s="357" t="str">
        <f t="shared" si="228"/>
        <v/>
      </c>
      <c r="C769" s="367"/>
      <c r="D769" s="316" t="str">
        <f t="shared" si="226"/>
        <v/>
      </c>
      <c r="E769" s="320"/>
      <c r="F769" s="347">
        <f t="shared" si="227"/>
        <v>0</v>
      </c>
      <c r="G769" s="347">
        <f t="shared" si="229"/>
        <v>0</v>
      </c>
    </row>
    <row r="770" spans="1:7" s="342" customFormat="1" ht="24" customHeight="1" x14ac:dyDescent="0.2">
      <c r="A770" s="357" t="str">
        <f t="shared" si="225"/>
        <v/>
      </c>
      <c r="B770" s="357" t="str">
        <f t="shared" si="228"/>
        <v/>
      </c>
      <c r="C770" s="367"/>
      <c r="D770" s="316" t="str">
        <f t="shared" si="226"/>
        <v/>
      </c>
      <c r="E770" s="320"/>
      <c r="F770" s="347">
        <f t="shared" si="227"/>
        <v>0</v>
      </c>
      <c r="G770" s="347">
        <f t="shared" si="229"/>
        <v>0</v>
      </c>
    </row>
    <row r="771" spans="1:7" s="342" customFormat="1" ht="24" customHeight="1" x14ac:dyDescent="0.2">
      <c r="A771" s="357" t="str">
        <f t="shared" si="225"/>
        <v/>
      </c>
      <c r="B771" s="357" t="str">
        <f t="shared" si="228"/>
        <v/>
      </c>
      <c r="C771" s="367"/>
      <c r="D771" s="316" t="str">
        <f t="shared" si="226"/>
        <v/>
      </c>
      <c r="E771" s="320"/>
      <c r="F771" s="347">
        <f t="shared" si="227"/>
        <v>0</v>
      </c>
      <c r="G771" s="347">
        <f t="shared" si="229"/>
        <v>0</v>
      </c>
    </row>
    <row r="772" spans="1:7" s="342" customFormat="1" ht="24" customHeight="1" x14ac:dyDescent="0.2">
      <c r="A772" s="357" t="str">
        <f t="shared" si="225"/>
        <v/>
      </c>
      <c r="B772" s="357" t="str">
        <f t="shared" si="228"/>
        <v/>
      </c>
      <c r="C772" s="367"/>
      <c r="D772" s="316" t="str">
        <f t="shared" si="226"/>
        <v/>
      </c>
      <c r="E772" s="320"/>
      <c r="F772" s="347">
        <f t="shared" si="227"/>
        <v>0</v>
      </c>
      <c r="G772" s="347">
        <f t="shared" si="229"/>
        <v>0</v>
      </c>
    </row>
    <row r="773" spans="1:7" s="342" customFormat="1" ht="24" customHeight="1" x14ac:dyDescent="0.2">
      <c r="A773" s="357" t="str">
        <f t="shared" si="225"/>
        <v/>
      </c>
      <c r="B773" s="357" t="str">
        <f t="shared" si="228"/>
        <v/>
      </c>
      <c r="C773" s="367"/>
      <c r="D773" s="316" t="str">
        <f t="shared" si="226"/>
        <v/>
      </c>
      <c r="E773" s="320"/>
      <c r="F773" s="347">
        <f t="shared" si="227"/>
        <v>0</v>
      </c>
      <c r="G773" s="347">
        <f t="shared" si="229"/>
        <v>0</v>
      </c>
    </row>
    <row r="774" spans="1:7" s="342" customFormat="1" ht="24" customHeight="1" x14ac:dyDescent="0.2">
      <c r="A774" s="357" t="str">
        <f t="shared" si="225"/>
        <v/>
      </c>
      <c r="B774" s="357" t="str">
        <f t="shared" si="228"/>
        <v/>
      </c>
      <c r="C774" s="367"/>
      <c r="D774" s="316" t="str">
        <f t="shared" si="226"/>
        <v/>
      </c>
      <c r="E774" s="320"/>
      <c r="F774" s="347">
        <f t="shared" si="227"/>
        <v>0</v>
      </c>
      <c r="G774" s="347">
        <f t="shared" si="229"/>
        <v>0</v>
      </c>
    </row>
    <row r="775" spans="1:7" s="342" customFormat="1" ht="24" customHeight="1" x14ac:dyDescent="0.2">
      <c r="A775" s="357" t="str">
        <f t="shared" si="225"/>
        <v/>
      </c>
      <c r="B775" s="357" t="str">
        <f t="shared" si="228"/>
        <v/>
      </c>
      <c r="C775" s="367"/>
      <c r="D775" s="316" t="str">
        <f t="shared" si="226"/>
        <v/>
      </c>
      <c r="E775" s="320"/>
      <c r="F775" s="348">
        <f t="shared" si="227"/>
        <v>0</v>
      </c>
      <c r="G775" s="347">
        <f t="shared" si="229"/>
        <v>0</v>
      </c>
    </row>
    <row r="776" spans="1:7" ht="24" customHeight="1" x14ac:dyDescent="0.2">
      <c r="A776" s="358"/>
      <c r="E776" s="322"/>
      <c r="F776" s="341" t="s">
        <v>29</v>
      </c>
      <c r="G776" s="368">
        <f>SUBTOTAL(9,G762:G775)</f>
        <v>0</v>
      </c>
    </row>
    <row r="777" spans="1:7" ht="24" customHeight="1" x14ac:dyDescent="0.2">
      <c r="A777" s="358"/>
      <c r="C777" s="77" t="s">
        <v>536</v>
      </c>
      <c r="E777" s="322"/>
      <c r="G777" s="340"/>
    </row>
    <row r="778" spans="1:7" s="342" customFormat="1" ht="24" customHeight="1" x14ac:dyDescent="0.2">
      <c r="A778" s="357" t="str">
        <f t="shared" ref="A778:A783" si="230">IFERROR(VLOOKUP(C778,Tabla_Insumos,4,FALSE),"")</f>
        <v/>
      </c>
      <c r="B778" s="357" t="str">
        <f t="shared" ref="B778:B783" si="231">IFERROR(VLOOKUP(A778,Tabla_Indices,5,FALSE),"")</f>
        <v/>
      </c>
      <c r="C778" s="366"/>
      <c r="D778" s="318" t="str">
        <f t="shared" ref="D778:D783" si="232">IFERROR(VLOOKUP(C778,Tabla_Insumos,2,FALSE),"")</f>
        <v/>
      </c>
      <c r="E778" s="317"/>
      <c r="F778" s="347">
        <f t="shared" ref="F778:F785" si="233">IFERROR(VLOOKUP(C778,Tabla_Insumos,3,FALSE),0)</f>
        <v>0</v>
      </c>
      <c r="G778" s="347">
        <f>ROUND(E778*F778,2)</f>
        <v>0</v>
      </c>
    </row>
    <row r="779" spans="1:7" s="342" customFormat="1" ht="24" customHeight="1" x14ac:dyDescent="0.2">
      <c r="A779" s="357" t="str">
        <f t="shared" si="230"/>
        <v/>
      </c>
      <c r="B779" s="357" t="str">
        <f t="shared" si="231"/>
        <v/>
      </c>
      <c r="C779" s="366"/>
      <c r="D779" s="318" t="str">
        <f t="shared" si="232"/>
        <v/>
      </c>
      <c r="E779" s="317"/>
      <c r="F779" s="347">
        <f t="shared" si="233"/>
        <v>0</v>
      </c>
      <c r="G779" s="347">
        <f>ROUND(E779*F779,2)</f>
        <v>0</v>
      </c>
    </row>
    <row r="780" spans="1:7" s="342" customFormat="1" ht="24" customHeight="1" x14ac:dyDescent="0.2">
      <c r="A780" s="357" t="str">
        <f t="shared" si="230"/>
        <v/>
      </c>
      <c r="B780" s="357" t="str">
        <f t="shared" si="231"/>
        <v/>
      </c>
      <c r="C780" s="366"/>
      <c r="D780" s="318" t="str">
        <f t="shared" si="232"/>
        <v/>
      </c>
      <c r="E780" s="317"/>
      <c r="F780" s="347">
        <f t="shared" si="233"/>
        <v>0</v>
      </c>
      <c r="G780" s="347">
        <f t="shared" ref="G780:G785" si="234">ROUND(E780*F780,2)</f>
        <v>0</v>
      </c>
    </row>
    <row r="781" spans="1:7" s="342" customFormat="1" ht="24" customHeight="1" x14ac:dyDescent="0.2">
      <c r="A781" s="357" t="str">
        <f t="shared" si="230"/>
        <v/>
      </c>
      <c r="B781" s="357" t="str">
        <f t="shared" si="231"/>
        <v/>
      </c>
      <c r="C781" s="366"/>
      <c r="D781" s="318" t="str">
        <f t="shared" si="232"/>
        <v/>
      </c>
      <c r="E781" s="317"/>
      <c r="F781" s="347">
        <f t="shared" si="233"/>
        <v>0</v>
      </c>
      <c r="G781" s="347">
        <f t="shared" si="234"/>
        <v>0</v>
      </c>
    </row>
    <row r="782" spans="1:7" s="342" customFormat="1" ht="24" customHeight="1" x14ac:dyDescent="0.2">
      <c r="A782" s="357" t="str">
        <f t="shared" si="230"/>
        <v/>
      </c>
      <c r="B782" s="357" t="str">
        <f t="shared" si="231"/>
        <v/>
      </c>
      <c r="C782" s="366"/>
      <c r="D782" s="318" t="str">
        <f t="shared" si="232"/>
        <v/>
      </c>
      <c r="E782" s="317"/>
      <c r="F782" s="347">
        <f t="shared" si="233"/>
        <v>0</v>
      </c>
      <c r="G782" s="347">
        <f t="shared" si="234"/>
        <v>0</v>
      </c>
    </row>
    <row r="783" spans="1:7" s="342" customFormat="1" ht="24" customHeight="1" x14ac:dyDescent="0.2">
      <c r="A783" s="357" t="str">
        <f t="shared" si="230"/>
        <v/>
      </c>
      <c r="B783" s="357" t="str">
        <f t="shared" si="231"/>
        <v/>
      </c>
      <c r="C783" s="366"/>
      <c r="D783" s="318" t="str">
        <f t="shared" si="232"/>
        <v/>
      </c>
      <c r="E783" s="317"/>
      <c r="F783" s="347">
        <f t="shared" si="233"/>
        <v>0</v>
      </c>
      <c r="G783" s="347">
        <f t="shared" si="234"/>
        <v>0</v>
      </c>
    </row>
    <row r="784" spans="1:7" s="342" customFormat="1" ht="24" customHeight="1" x14ac:dyDescent="0.2">
      <c r="A784" s="357" t="str">
        <f>IFERROR(VLOOKUP(C784,Tabla_Insumos,4,FALSE),"")</f>
        <v/>
      </c>
      <c r="B784" s="357" t="str">
        <f>IFERROR(VLOOKUP(A784,Tabla_Indices,5,FALSE),"")</f>
        <v/>
      </c>
      <c r="C784" s="367"/>
      <c r="D784" s="316" t="str">
        <f>IFERROR(VLOOKUP(C784,Tabla_Insumos,2,FALSE),"")</f>
        <v/>
      </c>
      <c r="E784" s="320"/>
      <c r="F784" s="347">
        <f t="shared" si="233"/>
        <v>0</v>
      </c>
      <c r="G784" s="347">
        <f t="shared" si="234"/>
        <v>0</v>
      </c>
    </row>
    <row r="785" spans="1:7" s="342" customFormat="1" ht="24" customHeight="1" x14ac:dyDescent="0.2">
      <c r="A785" s="357" t="str">
        <f>IFERROR(VLOOKUP(C785,Tabla_Insumos,4,FALSE),"")</f>
        <v/>
      </c>
      <c r="B785" s="357" t="str">
        <f>IFERROR(VLOOKUP(A785,Tabla_Indices,5,FALSE),"")</f>
        <v/>
      </c>
      <c r="C785" s="367"/>
      <c r="D785" s="316" t="str">
        <f>IFERROR(VLOOKUP(C785,Tabla_Insumos,2,FALSE),"")</f>
        <v/>
      </c>
      <c r="E785" s="320"/>
      <c r="F785" s="347">
        <f t="shared" si="233"/>
        <v>0</v>
      </c>
      <c r="G785" s="347">
        <f t="shared" si="234"/>
        <v>0</v>
      </c>
    </row>
    <row r="786" spans="1:7" ht="24" customHeight="1" x14ac:dyDescent="0.2">
      <c r="A786" s="358"/>
      <c r="E786" s="322"/>
      <c r="F786" s="341" t="s">
        <v>30</v>
      </c>
      <c r="G786" s="368">
        <f>SUBTOTAL(9,G778:G785)</f>
        <v>0</v>
      </c>
    </row>
    <row r="787" spans="1:7" ht="24" customHeight="1" x14ac:dyDescent="0.2">
      <c r="A787" s="358"/>
      <c r="C787" s="77" t="s">
        <v>537</v>
      </c>
      <c r="E787" s="322"/>
      <c r="G787" s="340"/>
    </row>
    <row r="788" spans="1:7" s="342" customFormat="1" ht="24" customHeight="1" x14ac:dyDescent="0.2">
      <c r="A788" s="357" t="str">
        <f>IFERROR(VLOOKUP(C788,Tabla_Insumos,4,FALSE),"")</f>
        <v/>
      </c>
      <c r="B788" s="357" t="str">
        <f>IFERROR(VLOOKUP(C788,Tabla_Insumos,5,FALSE),"")</f>
        <v/>
      </c>
      <c r="C788" s="366"/>
      <c r="D788" s="318" t="str">
        <f>IFERROR(VLOOKUP(C788,Tabla_Insumos,2,FALSE),"")</f>
        <v/>
      </c>
      <c r="E788" s="317"/>
      <c r="F788" s="347">
        <f t="shared" ref="F788:F796" si="235">IFERROR(VLOOKUP(C788,Tabla_Insumos,3,FALSE),0)</f>
        <v>0</v>
      </c>
      <c r="G788" s="347">
        <f t="shared" ref="G788:G796" si="236">ROUND(E788*F788,2)</f>
        <v>0</v>
      </c>
    </row>
    <row r="789" spans="1:7" s="342" customFormat="1" ht="24" customHeight="1" x14ac:dyDescent="0.2">
      <c r="A789" s="357" t="str">
        <f>IFERROR(VLOOKUP(C789,Tabla_Insumos,4,FALSE),"")</f>
        <v/>
      </c>
      <c r="B789" s="357" t="str">
        <f>IFERROR(VLOOKUP(C789,Tabla_Insumos,5,FALSE),"")</f>
        <v/>
      </c>
      <c r="C789" s="366"/>
      <c r="D789" s="318" t="str">
        <f>IFERROR(VLOOKUP(C789,Tabla_Insumos,2,FALSE),"")</f>
        <v/>
      </c>
      <c r="E789" s="317"/>
      <c r="F789" s="347">
        <f t="shared" si="235"/>
        <v>0</v>
      </c>
      <c r="G789" s="347">
        <f t="shared" si="236"/>
        <v>0</v>
      </c>
    </row>
    <row r="790" spans="1:7" s="342" customFormat="1" ht="24" customHeight="1" x14ac:dyDescent="0.2">
      <c r="A790" s="357" t="str">
        <f t="shared" ref="A790:A796" si="237">IFERROR(VLOOKUP(C790,Tabla_Insumos,4,FALSE),"")</f>
        <v/>
      </c>
      <c r="B790" s="357" t="str">
        <f t="shared" ref="B790:B796" si="238">IFERROR(VLOOKUP(C790,Tabla_Insumos,5,FALSE),"")</f>
        <v/>
      </c>
      <c r="C790" s="367"/>
      <c r="D790" s="316" t="str">
        <f t="shared" ref="D790:D796" si="239">IFERROR(VLOOKUP(C790,Tabla_Insumos,2,FALSE),"")</f>
        <v/>
      </c>
      <c r="E790" s="320"/>
      <c r="F790" s="347">
        <f t="shared" si="235"/>
        <v>0</v>
      </c>
      <c r="G790" s="347">
        <f t="shared" si="236"/>
        <v>0</v>
      </c>
    </row>
    <row r="791" spans="1:7" s="342" customFormat="1" ht="24" customHeight="1" x14ac:dyDescent="0.2">
      <c r="A791" s="357" t="str">
        <f t="shared" si="237"/>
        <v/>
      </c>
      <c r="B791" s="357" t="str">
        <f t="shared" si="238"/>
        <v/>
      </c>
      <c r="C791" s="367"/>
      <c r="D791" s="316" t="str">
        <f t="shared" si="239"/>
        <v/>
      </c>
      <c r="E791" s="320"/>
      <c r="F791" s="347">
        <f t="shared" si="235"/>
        <v>0</v>
      </c>
      <c r="G791" s="347">
        <f t="shared" si="236"/>
        <v>0</v>
      </c>
    </row>
    <row r="792" spans="1:7" s="342" customFormat="1" ht="24" customHeight="1" x14ac:dyDescent="0.2">
      <c r="A792" s="357" t="str">
        <f t="shared" si="237"/>
        <v/>
      </c>
      <c r="B792" s="357" t="str">
        <f t="shared" si="238"/>
        <v/>
      </c>
      <c r="C792" s="367"/>
      <c r="D792" s="316" t="str">
        <f t="shared" si="239"/>
        <v/>
      </c>
      <c r="E792" s="320"/>
      <c r="F792" s="347">
        <f t="shared" si="235"/>
        <v>0</v>
      </c>
      <c r="G792" s="347">
        <f t="shared" si="236"/>
        <v>0</v>
      </c>
    </row>
    <row r="793" spans="1:7" s="342" customFormat="1" ht="24" customHeight="1" x14ac:dyDescent="0.2">
      <c r="A793" s="357" t="str">
        <f t="shared" si="237"/>
        <v/>
      </c>
      <c r="B793" s="357" t="str">
        <f t="shared" si="238"/>
        <v/>
      </c>
      <c r="C793" s="367"/>
      <c r="D793" s="316" t="str">
        <f t="shared" si="239"/>
        <v/>
      </c>
      <c r="E793" s="320"/>
      <c r="F793" s="347">
        <f t="shared" si="235"/>
        <v>0</v>
      </c>
      <c r="G793" s="347">
        <f t="shared" si="236"/>
        <v>0</v>
      </c>
    </row>
    <row r="794" spans="1:7" s="342" customFormat="1" ht="24" customHeight="1" x14ac:dyDescent="0.2">
      <c r="A794" s="357" t="str">
        <f t="shared" si="237"/>
        <v/>
      </c>
      <c r="B794" s="357" t="str">
        <f t="shared" si="238"/>
        <v/>
      </c>
      <c r="C794" s="367"/>
      <c r="D794" s="316" t="str">
        <f t="shared" si="239"/>
        <v/>
      </c>
      <c r="E794" s="320"/>
      <c r="F794" s="347">
        <f t="shared" si="235"/>
        <v>0</v>
      </c>
      <c r="G794" s="347">
        <f t="shared" si="236"/>
        <v>0</v>
      </c>
    </row>
    <row r="795" spans="1:7" s="342" customFormat="1" ht="24" customHeight="1" x14ac:dyDescent="0.2">
      <c r="A795" s="357" t="str">
        <f t="shared" si="237"/>
        <v/>
      </c>
      <c r="B795" s="357" t="str">
        <f t="shared" si="238"/>
        <v/>
      </c>
      <c r="C795" s="367"/>
      <c r="D795" s="316" t="str">
        <f t="shared" si="239"/>
        <v/>
      </c>
      <c r="E795" s="320"/>
      <c r="F795" s="347">
        <f t="shared" si="235"/>
        <v>0</v>
      </c>
      <c r="G795" s="347">
        <f t="shared" si="236"/>
        <v>0</v>
      </c>
    </row>
    <row r="796" spans="1:7" s="342" customFormat="1" ht="24" customHeight="1" x14ac:dyDescent="0.2">
      <c r="A796" s="357" t="str">
        <f t="shared" si="237"/>
        <v/>
      </c>
      <c r="B796" s="357" t="str">
        <f t="shared" si="238"/>
        <v/>
      </c>
      <c r="C796" s="367"/>
      <c r="D796" s="316" t="str">
        <f t="shared" si="239"/>
        <v/>
      </c>
      <c r="E796" s="320"/>
      <c r="F796" s="347">
        <f t="shared" si="235"/>
        <v>0</v>
      </c>
      <c r="G796" s="347">
        <f t="shared" si="236"/>
        <v>0</v>
      </c>
    </row>
    <row r="797" spans="1:7" ht="24" customHeight="1" x14ac:dyDescent="0.2">
      <c r="A797" s="359"/>
      <c r="E797" s="322"/>
      <c r="F797" s="341" t="s">
        <v>31</v>
      </c>
      <c r="G797" s="368">
        <f>SUBTOTAL(9,G788:G796)</f>
        <v>0</v>
      </c>
    </row>
    <row r="798" spans="1:7" ht="24" customHeight="1" x14ac:dyDescent="0.2">
      <c r="A798" s="358"/>
      <c r="E798" s="322"/>
      <c r="G798" s="340"/>
    </row>
    <row r="799" spans="1:7" ht="24" customHeight="1" x14ac:dyDescent="0.2">
      <c r="A799" s="360" t="str">
        <f>B757</f>
        <v>16</v>
      </c>
      <c r="B799" s="141" t="str">
        <f>C757</f>
        <v>Escuela Martín Gil (JINZ 24)</v>
      </c>
      <c r="C799" s="343"/>
      <c r="D799" s="343" t="s">
        <v>32</v>
      </c>
      <c r="E799" s="344"/>
      <c r="F799" s="371" t="s">
        <v>33</v>
      </c>
      <c r="G799" s="372">
        <f>SUBTOTAL(9,G762:G798)</f>
        <v>0</v>
      </c>
    </row>
    <row r="801" spans="1:7" ht="24" customHeight="1" x14ac:dyDescent="0.2">
      <c r="A801" s="349" t="s">
        <v>35</v>
      </c>
      <c r="B801" s="350"/>
      <c r="C801" s="143"/>
      <c r="D801" s="143"/>
      <c r="E801" s="143"/>
      <c r="F801" s="143"/>
      <c r="G801" s="361"/>
    </row>
    <row r="802" spans="1:7" ht="24" customHeight="1" x14ac:dyDescent="0.2">
      <c r="A802" s="352" t="s">
        <v>533</v>
      </c>
      <c r="B802" s="353" t="str">
        <f>Comitente</f>
        <v>DIRECCIÓN PROVINCIAL RED DE GAS</v>
      </c>
      <c r="C802" s="362"/>
      <c r="D802" s="77"/>
      <c r="E802" s="77"/>
      <c r="F802" s="336"/>
      <c r="G802" s="337"/>
    </row>
    <row r="803" spans="1:7" ht="24" customHeight="1" x14ac:dyDescent="0.2">
      <c r="A803" s="352" t="s">
        <v>534</v>
      </c>
      <c r="B803" s="353">
        <f>Contratista</f>
        <v>0</v>
      </c>
      <c r="C803" s="363"/>
      <c r="D803" s="363"/>
      <c r="E803" s="363"/>
      <c r="F803" s="336"/>
      <c r="G803" s="337"/>
    </row>
    <row r="804" spans="1:7" ht="24" customHeight="1" x14ac:dyDescent="0.2">
      <c r="A804" s="352" t="s">
        <v>22</v>
      </c>
      <c r="B804" s="353" t="str">
        <f>Obra</f>
        <v>MANTENIMIENTO CALINGASTA- SECTOR 1.B</v>
      </c>
      <c r="C804" s="363"/>
      <c r="D804" s="363"/>
      <c r="E804" s="363"/>
      <c r="F804" s="336" t="s">
        <v>36</v>
      </c>
      <c r="G804" s="364">
        <f>Fecha_Base</f>
        <v>0</v>
      </c>
    </row>
    <row r="805" spans="1:7" ht="24" customHeight="1" x14ac:dyDescent="0.2">
      <c r="A805" s="354" t="s">
        <v>532</v>
      </c>
      <c r="B805" s="161" t="str">
        <f>Ubicación</f>
        <v>Departamento CALINGASTA</v>
      </c>
      <c r="C805" s="77"/>
      <c r="E805" s="322"/>
      <c r="G805" s="340"/>
    </row>
    <row r="806" spans="1:7" ht="24" customHeight="1" x14ac:dyDescent="0.2">
      <c r="A806" s="354" t="s">
        <v>37</v>
      </c>
      <c r="B806" s="338" t="str">
        <f>IFERROR(VALUE(LEFT(B807,FIND(".",B807)-1)),"")</f>
        <v/>
      </c>
      <c r="C806" s="74" t="str">
        <f>IFERROR(VLOOKUP(B806,Tabla_CyP,2,FALSE),"")</f>
        <v/>
      </c>
      <c r="E806" s="322"/>
      <c r="G806" s="340"/>
    </row>
    <row r="807" spans="1:7" ht="24" customHeight="1" x14ac:dyDescent="0.2">
      <c r="A807" s="354" t="s">
        <v>23</v>
      </c>
      <c r="B807" s="339" t="str">
        <f>IFERROR(VLOOKUP(COUNTIF($A$1:A807,"ANALISIS DE PRECIOS"),Tabla_NumeroItem,2,FALSE),"")</f>
        <v>17</v>
      </c>
      <c r="C807" s="74" t="str">
        <f>IFERROR(VLOOKUP(B807,Tabla_CyP,2,FALSE),"")</f>
        <v>Escuela Saturnino María de Laspiur ( JINZ 25)</v>
      </c>
      <c r="E807" s="322"/>
      <c r="F807" s="336" t="s">
        <v>24</v>
      </c>
      <c r="G807" s="340" t="str">
        <f>IFERROR(VLOOKUP(B807,Tabla_CyP,4,FALSE),"")</f>
        <v>GL</v>
      </c>
    </row>
    <row r="808" spans="1:7" ht="24" customHeight="1" x14ac:dyDescent="0.2">
      <c r="A808" s="354"/>
      <c r="B808" s="161"/>
      <c r="E808" s="322"/>
      <c r="G808" s="340"/>
    </row>
    <row r="809" spans="1:7" ht="24" customHeight="1" x14ac:dyDescent="0.2">
      <c r="A809" s="429" t="s">
        <v>451</v>
      </c>
      <c r="B809" s="430"/>
      <c r="C809" s="431" t="s">
        <v>0</v>
      </c>
      <c r="D809" s="431" t="s">
        <v>25</v>
      </c>
      <c r="E809" s="433" t="s">
        <v>26</v>
      </c>
      <c r="F809" s="435" t="s">
        <v>27</v>
      </c>
      <c r="G809" s="435" t="s">
        <v>28</v>
      </c>
    </row>
    <row r="810" spans="1:7" ht="24" customHeight="1" x14ac:dyDescent="0.2">
      <c r="A810" s="355" t="s">
        <v>452</v>
      </c>
      <c r="B810" s="355" t="s">
        <v>453</v>
      </c>
      <c r="C810" s="432"/>
      <c r="D810" s="432"/>
      <c r="E810" s="434"/>
      <c r="F810" s="436"/>
      <c r="G810" s="436"/>
    </row>
    <row r="811" spans="1:7" ht="24" customHeight="1" x14ac:dyDescent="0.2">
      <c r="A811" s="333"/>
      <c r="B811" s="356"/>
      <c r="C811" s="106" t="s">
        <v>535</v>
      </c>
      <c r="D811" s="343"/>
      <c r="E811" s="344"/>
      <c r="F811" s="345"/>
      <c r="G811" s="346"/>
    </row>
    <row r="812" spans="1:7" s="342" customFormat="1" ht="24" customHeight="1" x14ac:dyDescent="0.2">
      <c r="A812" s="357" t="str">
        <f>IFERROR(VLOOKUP(C812,Tabla_Insumos,4,FALSE),"")</f>
        <v/>
      </c>
      <c r="B812" s="357" t="str">
        <f>IFERROR(VLOOKUP(C812,Tabla_Insumos,5,FALSE),"")</f>
        <v/>
      </c>
      <c r="C812" s="370"/>
      <c r="D812" s="318" t="str">
        <f>IFERROR(VLOOKUP(C812,Tabla_Insumos,2,FALSE),"")</f>
        <v/>
      </c>
      <c r="E812" s="317"/>
      <c r="F812" s="347">
        <f t="shared" ref="F812:F825" si="240">IFERROR(VLOOKUP(C812,Tabla_Insumos,3,FALSE),0)</f>
        <v>0</v>
      </c>
      <c r="G812" s="347">
        <f>ROUND(E812*F812,2)</f>
        <v>0</v>
      </c>
    </row>
    <row r="813" spans="1:7" s="342" customFormat="1" ht="24" customHeight="1" x14ac:dyDescent="0.2">
      <c r="A813" s="357" t="str">
        <f t="shared" ref="A813:A825" si="241">IFERROR(VLOOKUP(C813,Tabla_Insumos,4,FALSE),"")</f>
        <v/>
      </c>
      <c r="B813" s="357" t="str">
        <f t="shared" ref="B813:B825" si="242">IFERROR(VLOOKUP(C813,Tabla_Insumos,5,FALSE),"")</f>
        <v/>
      </c>
      <c r="C813" s="367"/>
      <c r="D813" s="316" t="str">
        <f t="shared" ref="D813:D825" si="243">IFERROR(VLOOKUP(C813,Tabla_Insumos,2,FALSE),"")</f>
        <v/>
      </c>
      <c r="E813" s="320"/>
      <c r="F813" s="347">
        <f t="shared" si="240"/>
        <v>0</v>
      </c>
      <c r="G813" s="347">
        <f t="shared" ref="G813:G825" si="244">ROUND(E813*F813,2)</f>
        <v>0</v>
      </c>
    </row>
    <row r="814" spans="1:7" s="342" customFormat="1" ht="24" customHeight="1" x14ac:dyDescent="0.2">
      <c r="A814" s="357" t="str">
        <f t="shared" si="241"/>
        <v/>
      </c>
      <c r="B814" s="357" t="str">
        <f t="shared" si="242"/>
        <v/>
      </c>
      <c r="C814" s="367"/>
      <c r="D814" s="316" t="str">
        <f t="shared" si="243"/>
        <v/>
      </c>
      <c r="E814" s="320"/>
      <c r="F814" s="347">
        <f t="shared" si="240"/>
        <v>0</v>
      </c>
      <c r="G814" s="347">
        <f t="shared" si="244"/>
        <v>0</v>
      </c>
    </row>
    <row r="815" spans="1:7" s="342" customFormat="1" ht="24" customHeight="1" x14ac:dyDescent="0.2">
      <c r="A815" s="357" t="str">
        <f t="shared" si="241"/>
        <v/>
      </c>
      <c r="B815" s="357" t="str">
        <f t="shared" si="242"/>
        <v/>
      </c>
      <c r="C815" s="367"/>
      <c r="D815" s="316" t="str">
        <f t="shared" si="243"/>
        <v/>
      </c>
      <c r="E815" s="320"/>
      <c r="F815" s="347">
        <f t="shared" si="240"/>
        <v>0</v>
      </c>
      <c r="G815" s="347">
        <f t="shared" si="244"/>
        <v>0</v>
      </c>
    </row>
    <row r="816" spans="1:7" s="342" customFormat="1" ht="24" customHeight="1" x14ac:dyDescent="0.2">
      <c r="A816" s="357" t="str">
        <f t="shared" si="241"/>
        <v/>
      </c>
      <c r="B816" s="357" t="str">
        <f t="shared" si="242"/>
        <v/>
      </c>
      <c r="C816" s="367"/>
      <c r="D816" s="316" t="str">
        <f t="shared" si="243"/>
        <v/>
      </c>
      <c r="E816" s="320"/>
      <c r="F816" s="347">
        <f t="shared" si="240"/>
        <v>0</v>
      </c>
      <c r="G816" s="347">
        <f t="shared" si="244"/>
        <v>0</v>
      </c>
    </row>
    <row r="817" spans="1:7" s="342" customFormat="1" ht="24" customHeight="1" x14ac:dyDescent="0.2">
      <c r="A817" s="357" t="str">
        <f t="shared" si="241"/>
        <v/>
      </c>
      <c r="B817" s="357" t="str">
        <f t="shared" si="242"/>
        <v/>
      </c>
      <c r="C817" s="367"/>
      <c r="D817" s="316" t="str">
        <f t="shared" si="243"/>
        <v/>
      </c>
      <c r="E817" s="320"/>
      <c r="F817" s="347">
        <f t="shared" si="240"/>
        <v>0</v>
      </c>
      <c r="G817" s="347">
        <f t="shared" si="244"/>
        <v>0</v>
      </c>
    </row>
    <row r="818" spans="1:7" s="342" customFormat="1" ht="24" customHeight="1" x14ac:dyDescent="0.2">
      <c r="A818" s="357" t="str">
        <f t="shared" si="241"/>
        <v/>
      </c>
      <c r="B818" s="357" t="str">
        <f t="shared" si="242"/>
        <v/>
      </c>
      <c r="C818" s="367"/>
      <c r="D818" s="316" t="str">
        <f t="shared" si="243"/>
        <v/>
      </c>
      <c r="E818" s="320"/>
      <c r="F818" s="347">
        <f t="shared" si="240"/>
        <v>0</v>
      </c>
      <c r="G818" s="347">
        <f t="shared" si="244"/>
        <v>0</v>
      </c>
    </row>
    <row r="819" spans="1:7" s="342" customFormat="1" ht="24" customHeight="1" x14ac:dyDescent="0.2">
      <c r="A819" s="357" t="str">
        <f t="shared" si="241"/>
        <v/>
      </c>
      <c r="B819" s="357" t="str">
        <f t="shared" si="242"/>
        <v/>
      </c>
      <c r="C819" s="367"/>
      <c r="D819" s="316" t="str">
        <f t="shared" si="243"/>
        <v/>
      </c>
      <c r="E819" s="320"/>
      <c r="F819" s="347">
        <f t="shared" si="240"/>
        <v>0</v>
      </c>
      <c r="G819" s="347">
        <f t="shared" si="244"/>
        <v>0</v>
      </c>
    </row>
    <row r="820" spans="1:7" s="342" customFormat="1" ht="24" customHeight="1" x14ac:dyDescent="0.2">
      <c r="A820" s="357" t="str">
        <f t="shared" si="241"/>
        <v/>
      </c>
      <c r="B820" s="357" t="str">
        <f t="shared" si="242"/>
        <v/>
      </c>
      <c r="C820" s="367"/>
      <c r="D820" s="316" t="str">
        <f t="shared" si="243"/>
        <v/>
      </c>
      <c r="E820" s="320"/>
      <c r="F820" s="347">
        <f t="shared" si="240"/>
        <v>0</v>
      </c>
      <c r="G820" s="347">
        <f t="shared" si="244"/>
        <v>0</v>
      </c>
    </row>
    <row r="821" spans="1:7" s="342" customFormat="1" ht="24" customHeight="1" x14ac:dyDescent="0.2">
      <c r="A821" s="357" t="str">
        <f t="shared" si="241"/>
        <v/>
      </c>
      <c r="B821" s="357" t="str">
        <f t="shared" si="242"/>
        <v/>
      </c>
      <c r="C821" s="367"/>
      <c r="D821" s="316" t="str">
        <f t="shared" si="243"/>
        <v/>
      </c>
      <c r="E821" s="320"/>
      <c r="F821" s="347">
        <f t="shared" si="240"/>
        <v>0</v>
      </c>
      <c r="G821" s="347">
        <f t="shared" si="244"/>
        <v>0</v>
      </c>
    </row>
    <row r="822" spans="1:7" s="342" customFormat="1" ht="24" customHeight="1" x14ac:dyDescent="0.2">
      <c r="A822" s="357" t="str">
        <f t="shared" si="241"/>
        <v/>
      </c>
      <c r="B822" s="357" t="str">
        <f t="shared" si="242"/>
        <v/>
      </c>
      <c r="C822" s="367"/>
      <c r="D822" s="316" t="str">
        <f t="shared" si="243"/>
        <v/>
      </c>
      <c r="E822" s="320"/>
      <c r="F822" s="347">
        <f t="shared" si="240"/>
        <v>0</v>
      </c>
      <c r="G822" s="347">
        <f t="shared" si="244"/>
        <v>0</v>
      </c>
    </row>
    <row r="823" spans="1:7" s="342" customFormat="1" ht="24" customHeight="1" x14ac:dyDescent="0.2">
      <c r="A823" s="357" t="str">
        <f t="shared" si="241"/>
        <v/>
      </c>
      <c r="B823" s="357" t="str">
        <f t="shared" si="242"/>
        <v/>
      </c>
      <c r="C823" s="367"/>
      <c r="D823" s="316" t="str">
        <f t="shared" si="243"/>
        <v/>
      </c>
      <c r="E823" s="320"/>
      <c r="F823" s="347">
        <f t="shared" si="240"/>
        <v>0</v>
      </c>
      <c r="G823" s="347">
        <f t="shared" si="244"/>
        <v>0</v>
      </c>
    </row>
    <row r="824" spans="1:7" s="342" customFormat="1" ht="24" customHeight="1" x14ac:dyDescent="0.2">
      <c r="A824" s="357" t="str">
        <f t="shared" si="241"/>
        <v/>
      </c>
      <c r="B824" s="357" t="str">
        <f t="shared" si="242"/>
        <v/>
      </c>
      <c r="C824" s="367"/>
      <c r="D824" s="316" t="str">
        <f t="shared" si="243"/>
        <v/>
      </c>
      <c r="E824" s="320"/>
      <c r="F824" s="347">
        <f t="shared" si="240"/>
        <v>0</v>
      </c>
      <c r="G824" s="347">
        <f t="shared" si="244"/>
        <v>0</v>
      </c>
    </row>
    <row r="825" spans="1:7" s="342" customFormat="1" ht="24" customHeight="1" x14ac:dyDescent="0.2">
      <c r="A825" s="357" t="str">
        <f t="shared" si="241"/>
        <v/>
      </c>
      <c r="B825" s="357" t="str">
        <f t="shared" si="242"/>
        <v/>
      </c>
      <c r="C825" s="367"/>
      <c r="D825" s="316" t="str">
        <f t="shared" si="243"/>
        <v/>
      </c>
      <c r="E825" s="320"/>
      <c r="F825" s="348">
        <f t="shared" si="240"/>
        <v>0</v>
      </c>
      <c r="G825" s="347">
        <f t="shared" si="244"/>
        <v>0</v>
      </c>
    </row>
    <row r="826" spans="1:7" ht="24" customHeight="1" x14ac:dyDescent="0.2">
      <c r="A826" s="358"/>
      <c r="E826" s="322"/>
      <c r="F826" s="341" t="s">
        <v>29</v>
      </c>
      <c r="G826" s="368">
        <f>SUBTOTAL(9,G812:G825)</f>
        <v>0</v>
      </c>
    </row>
    <row r="827" spans="1:7" ht="24" customHeight="1" x14ac:dyDescent="0.2">
      <c r="A827" s="358"/>
      <c r="C827" s="77" t="s">
        <v>536</v>
      </c>
      <c r="E827" s="322"/>
      <c r="G827" s="340"/>
    </row>
    <row r="828" spans="1:7" s="342" customFormat="1" ht="24" customHeight="1" x14ac:dyDescent="0.2">
      <c r="A828" s="357" t="str">
        <f t="shared" ref="A828:A833" si="245">IFERROR(VLOOKUP(C828,Tabla_Insumos,4,FALSE),"")</f>
        <v/>
      </c>
      <c r="B828" s="357" t="str">
        <f t="shared" ref="B828:B833" si="246">IFERROR(VLOOKUP(A828,Tabla_Indices,5,FALSE),"")</f>
        <v/>
      </c>
      <c r="C828" s="366"/>
      <c r="D828" s="318" t="str">
        <f t="shared" ref="D828:D833" si="247">IFERROR(VLOOKUP(C828,Tabla_Insumos,2,FALSE),"")</f>
        <v/>
      </c>
      <c r="E828" s="317"/>
      <c r="F828" s="347">
        <f t="shared" ref="F828:F835" si="248">IFERROR(VLOOKUP(C828,Tabla_Insumos,3,FALSE),0)</f>
        <v>0</v>
      </c>
      <c r="G828" s="347">
        <f>ROUND(E828*F828,2)</f>
        <v>0</v>
      </c>
    </row>
    <row r="829" spans="1:7" s="342" customFormat="1" ht="24" customHeight="1" x14ac:dyDescent="0.2">
      <c r="A829" s="357" t="str">
        <f t="shared" si="245"/>
        <v/>
      </c>
      <c r="B829" s="357" t="str">
        <f t="shared" si="246"/>
        <v/>
      </c>
      <c r="C829" s="366"/>
      <c r="D829" s="318" t="str">
        <f t="shared" si="247"/>
        <v/>
      </c>
      <c r="E829" s="317"/>
      <c r="F829" s="347">
        <f t="shared" si="248"/>
        <v>0</v>
      </c>
      <c r="G829" s="347">
        <f>ROUND(E829*F829,2)</f>
        <v>0</v>
      </c>
    </row>
    <row r="830" spans="1:7" s="342" customFormat="1" ht="24" customHeight="1" x14ac:dyDescent="0.2">
      <c r="A830" s="357" t="str">
        <f t="shared" si="245"/>
        <v/>
      </c>
      <c r="B830" s="357" t="str">
        <f t="shared" si="246"/>
        <v/>
      </c>
      <c r="C830" s="366"/>
      <c r="D830" s="318" t="str">
        <f t="shared" si="247"/>
        <v/>
      </c>
      <c r="E830" s="317"/>
      <c r="F830" s="347">
        <f t="shared" si="248"/>
        <v>0</v>
      </c>
      <c r="G830" s="347">
        <f t="shared" ref="G830:G835" si="249">ROUND(E830*F830,2)</f>
        <v>0</v>
      </c>
    </row>
    <row r="831" spans="1:7" s="342" customFormat="1" ht="24" customHeight="1" x14ac:dyDescent="0.2">
      <c r="A831" s="357" t="str">
        <f t="shared" si="245"/>
        <v/>
      </c>
      <c r="B831" s="357" t="str">
        <f t="shared" si="246"/>
        <v/>
      </c>
      <c r="C831" s="366"/>
      <c r="D831" s="318" t="str">
        <f t="shared" si="247"/>
        <v/>
      </c>
      <c r="E831" s="317"/>
      <c r="F831" s="347">
        <f t="shared" si="248"/>
        <v>0</v>
      </c>
      <c r="G831" s="347">
        <f t="shared" si="249"/>
        <v>0</v>
      </c>
    </row>
    <row r="832" spans="1:7" s="342" customFormat="1" ht="24" customHeight="1" x14ac:dyDescent="0.2">
      <c r="A832" s="357" t="str">
        <f t="shared" si="245"/>
        <v/>
      </c>
      <c r="B832" s="357" t="str">
        <f t="shared" si="246"/>
        <v/>
      </c>
      <c r="C832" s="366"/>
      <c r="D832" s="318" t="str">
        <f t="shared" si="247"/>
        <v/>
      </c>
      <c r="E832" s="317"/>
      <c r="F832" s="347">
        <f t="shared" si="248"/>
        <v>0</v>
      </c>
      <c r="G832" s="347">
        <f t="shared" si="249"/>
        <v>0</v>
      </c>
    </row>
    <row r="833" spans="1:7" s="342" customFormat="1" ht="24" customHeight="1" x14ac:dyDescent="0.2">
      <c r="A833" s="357" t="str">
        <f t="shared" si="245"/>
        <v/>
      </c>
      <c r="B833" s="357" t="str">
        <f t="shared" si="246"/>
        <v/>
      </c>
      <c r="C833" s="366"/>
      <c r="D833" s="318" t="str">
        <f t="shared" si="247"/>
        <v/>
      </c>
      <c r="E833" s="317"/>
      <c r="F833" s="347">
        <f t="shared" si="248"/>
        <v>0</v>
      </c>
      <c r="G833" s="347">
        <f t="shared" si="249"/>
        <v>0</v>
      </c>
    </row>
    <row r="834" spans="1:7" s="342" customFormat="1" ht="24" customHeight="1" x14ac:dyDescent="0.2">
      <c r="A834" s="357" t="str">
        <f>IFERROR(VLOOKUP(C834,Tabla_Insumos,4,FALSE),"")</f>
        <v/>
      </c>
      <c r="B834" s="357" t="str">
        <f>IFERROR(VLOOKUP(A834,Tabla_Indices,5,FALSE),"")</f>
        <v/>
      </c>
      <c r="C834" s="367"/>
      <c r="D834" s="316" t="str">
        <f>IFERROR(VLOOKUP(C834,Tabla_Insumos,2,FALSE),"")</f>
        <v/>
      </c>
      <c r="E834" s="320"/>
      <c r="F834" s="347">
        <f t="shared" si="248"/>
        <v>0</v>
      </c>
      <c r="G834" s="347">
        <f t="shared" si="249"/>
        <v>0</v>
      </c>
    </row>
    <row r="835" spans="1:7" s="342" customFormat="1" ht="24" customHeight="1" x14ac:dyDescent="0.2">
      <c r="A835" s="357" t="str">
        <f>IFERROR(VLOOKUP(C835,Tabla_Insumos,4,FALSE),"")</f>
        <v/>
      </c>
      <c r="B835" s="357" t="str">
        <f>IFERROR(VLOOKUP(A835,Tabla_Indices,5,FALSE),"")</f>
        <v/>
      </c>
      <c r="C835" s="367"/>
      <c r="D835" s="316" t="str">
        <f>IFERROR(VLOOKUP(C835,Tabla_Insumos,2,FALSE),"")</f>
        <v/>
      </c>
      <c r="E835" s="320"/>
      <c r="F835" s="347">
        <f t="shared" si="248"/>
        <v>0</v>
      </c>
      <c r="G835" s="347">
        <f t="shared" si="249"/>
        <v>0</v>
      </c>
    </row>
    <row r="836" spans="1:7" ht="24" customHeight="1" x14ac:dyDescent="0.2">
      <c r="A836" s="358"/>
      <c r="E836" s="322"/>
      <c r="F836" s="341" t="s">
        <v>30</v>
      </c>
      <c r="G836" s="368">
        <f>SUBTOTAL(9,G828:G835)</f>
        <v>0</v>
      </c>
    </row>
    <row r="837" spans="1:7" ht="24" customHeight="1" x14ac:dyDescent="0.2">
      <c r="A837" s="358"/>
      <c r="C837" s="77" t="s">
        <v>537</v>
      </c>
      <c r="E837" s="322"/>
      <c r="G837" s="340"/>
    </row>
    <row r="838" spans="1:7" s="342" customFormat="1" ht="24" customHeight="1" x14ac:dyDescent="0.2">
      <c r="A838" s="357" t="str">
        <f>IFERROR(VLOOKUP(C838,Tabla_Insumos,4,FALSE),"")</f>
        <v/>
      </c>
      <c r="B838" s="357" t="str">
        <f>IFERROR(VLOOKUP(C838,Tabla_Insumos,5,FALSE),"")</f>
        <v/>
      </c>
      <c r="C838" s="366"/>
      <c r="D838" s="318" t="str">
        <f>IFERROR(VLOOKUP(C838,Tabla_Insumos,2,FALSE),"")</f>
        <v/>
      </c>
      <c r="E838" s="317"/>
      <c r="F838" s="347">
        <f t="shared" ref="F838:F846" si="250">IFERROR(VLOOKUP(C838,Tabla_Insumos,3,FALSE),0)</f>
        <v>0</v>
      </c>
      <c r="G838" s="347">
        <f t="shared" ref="G838:G846" si="251">ROUND(E838*F838,2)</f>
        <v>0</v>
      </c>
    </row>
    <row r="839" spans="1:7" s="342" customFormat="1" ht="24" customHeight="1" x14ac:dyDescent="0.2">
      <c r="A839" s="357" t="str">
        <f>IFERROR(VLOOKUP(C839,Tabla_Insumos,4,FALSE),"")</f>
        <v/>
      </c>
      <c r="B839" s="357" t="str">
        <f>IFERROR(VLOOKUP(C839,Tabla_Insumos,5,FALSE),"")</f>
        <v/>
      </c>
      <c r="C839" s="366"/>
      <c r="D839" s="318" t="str">
        <f>IFERROR(VLOOKUP(C839,Tabla_Insumos,2,FALSE),"")</f>
        <v/>
      </c>
      <c r="E839" s="317"/>
      <c r="F839" s="347">
        <f t="shared" si="250"/>
        <v>0</v>
      </c>
      <c r="G839" s="347">
        <f t="shared" si="251"/>
        <v>0</v>
      </c>
    </row>
    <row r="840" spans="1:7" s="342" customFormat="1" ht="24" customHeight="1" x14ac:dyDescent="0.2">
      <c r="A840" s="357" t="str">
        <f t="shared" ref="A840:A846" si="252">IFERROR(VLOOKUP(C840,Tabla_Insumos,4,FALSE),"")</f>
        <v/>
      </c>
      <c r="B840" s="357" t="str">
        <f t="shared" ref="B840:B846" si="253">IFERROR(VLOOKUP(C840,Tabla_Insumos,5,FALSE),"")</f>
        <v/>
      </c>
      <c r="C840" s="367"/>
      <c r="D840" s="316" t="str">
        <f t="shared" ref="D840:D846" si="254">IFERROR(VLOOKUP(C840,Tabla_Insumos,2,FALSE),"")</f>
        <v/>
      </c>
      <c r="E840" s="320"/>
      <c r="F840" s="347">
        <f t="shared" si="250"/>
        <v>0</v>
      </c>
      <c r="G840" s="347">
        <f t="shared" si="251"/>
        <v>0</v>
      </c>
    </row>
    <row r="841" spans="1:7" s="342" customFormat="1" ht="24" customHeight="1" x14ac:dyDescent="0.2">
      <c r="A841" s="357" t="str">
        <f t="shared" si="252"/>
        <v/>
      </c>
      <c r="B841" s="357" t="str">
        <f t="shared" si="253"/>
        <v/>
      </c>
      <c r="C841" s="367"/>
      <c r="D841" s="316" t="str">
        <f t="shared" si="254"/>
        <v/>
      </c>
      <c r="E841" s="320"/>
      <c r="F841" s="347">
        <f t="shared" si="250"/>
        <v>0</v>
      </c>
      <c r="G841" s="347">
        <f t="shared" si="251"/>
        <v>0</v>
      </c>
    </row>
    <row r="842" spans="1:7" s="342" customFormat="1" ht="24" customHeight="1" x14ac:dyDescent="0.2">
      <c r="A842" s="357" t="str">
        <f t="shared" si="252"/>
        <v/>
      </c>
      <c r="B842" s="357" t="str">
        <f t="shared" si="253"/>
        <v/>
      </c>
      <c r="C842" s="367"/>
      <c r="D842" s="316" t="str">
        <f t="shared" si="254"/>
        <v/>
      </c>
      <c r="E842" s="320"/>
      <c r="F842" s="347">
        <f t="shared" si="250"/>
        <v>0</v>
      </c>
      <c r="G842" s="347">
        <f t="shared" si="251"/>
        <v>0</v>
      </c>
    </row>
    <row r="843" spans="1:7" s="342" customFormat="1" ht="24" customHeight="1" x14ac:dyDescent="0.2">
      <c r="A843" s="357" t="str">
        <f t="shared" si="252"/>
        <v/>
      </c>
      <c r="B843" s="357" t="str">
        <f t="shared" si="253"/>
        <v/>
      </c>
      <c r="C843" s="367"/>
      <c r="D843" s="316" t="str">
        <f t="shared" si="254"/>
        <v/>
      </c>
      <c r="E843" s="320"/>
      <c r="F843" s="347">
        <f t="shared" si="250"/>
        <v>0</v>
      </c>
      <c r="G843" s="347">
        <f t="shared" si="251"/>
        <v>0</v>
      </c>
    </row>
    <row r="844" spans="1:7" s="342" customFormat="1" ht="24" customHeight="1" x14ac:dyDescent="0.2">
      <c r="A844" s="357" t="str">
        <f t="shared" si="252"/>
        <v/>
      </c>
      <c r="B844" s="357" t="str">
        <f t="shared" si="253"/>
        <v/>
      </c>
      <c r="C844" s="367"/>
      <c r="D844" s="316" t="str">
        <f t="shared" si="254"/>
        <v/>
      </c>
      <c r="E844" s="320"/>
      <c r="F844" s="347">
        <f t="shared" si="250"/>
        <v>0</v>
      </c>
      <c r="G844" s="347">
        <f t="shared" si="251"/>
        <v>0</v>
      </c>
    </row>
    <row r="845" spans="1:7" s="342" customFormat="1" ht="24" customHeight="1" x14ac:dyDescent="0.2">
      <c r="A845" s="357" t="str">
        <f t="shared" si="252"/>
        <v/>
      </c>
      <c r="B845" s="357" t="str">
        <f t="shared" si="253"/>
        <v/>
      </c>
      <c r="C845" s="367"/>
      <c r="D845" s="316" t="str">
        <f t="shared" si="254"/>
        <v/>
      </c>
      <c r="E845" s="320"/>
      <c r="F845" s="347">
        <f t="shared" si="250"/>
        <v>0</v>
      </c>
      <c r="G845" s="347">
        <f t="shared" si="251"/>
        <v>0</v>
      </c>
    </row>
    <row r="846" spans="1:7" s="342" customFormat="1" ht="24" customHeight="1" x14ac:dyDescent="0.2">
      <c r="A846" s="357" t="str">
        <f t="shared" si="252"/>
        <v/>
      </c>
      <c r="B846" s="357" t="str">
        <f t="shared" si="253"/>
        <v/>
      </c>
      <c r="C846" s="367"/>
      <c r="D846" s="316" t="str">
        <f t="shared" si="254"/>
        <v/>
      </c>
      <c r="E846" s="320"/>
      <c r="F846" s="347">
        <f t="shared" si="250"/>
        <v>0</v>
      </c>
      <c r="G846" s="347">
        <f t="shared" si="251"/>
        <v>0</v>
      </c>
    </row>
    <row r="847" spans="1:7" ht="24" customHeight="1" x14ac:dyDescent="0.2">
      <c r="A847" s="359"/>
      <c r="E847" s="322"/>
      <c r="F847" s="341" t="s">
        <v>31</v>
      </c>
      <c r="G847" s="368">
        <f>SUBTOTAL(9,G838:G846)</f>
        <v>0</v>
      </c>
    </row>
    <row r="848" spans="1:7" ht="24" customHeight="1" x14ac:dyDescent="0.2">
      <c r="A848" s="358"/>
      <c r="E848" s="322"/>
      <c r="G848" s="340"/>
    </row>
    <row r="849" spans="1:7" ht="24" customHeight="1" x14ac:dyDescent="0.2">
      <c r="A849" s="360" t="str">
        <f>B807</f>
        <v>17</v>
      </c>
      <c r="B849" s="141" t="str">
        <f>C807</f>
        <v>Escuela Saturnino María de Laspiur ( JINZ 25)</v>
      </c>
      <c r="C849" s="343"/>
      <c r="D849" s="343" t="s">
        <v>32</v>
      </c>
      <c r="E849" s="344"/>
      <c r="F849" s="371" t="s">
        <v>33</v>
      </c>
      <c r="G849" s="372">
        <f>SUBTOTAL(9,G812:G848)</f>
        <v>0</v>
      </c>
    </row>
    <row r="851" spans="1:7" ht="24" customHeight="1" x14ac:dyDescent="0.2">
      <c r="A851" s="349" t="s">
        <v>35</v>
      </c>
      <c r="B851" s="350"/>
      <c r="C851" s="143"/>
      <c r="D851" s="143"/>
      <c r="E851" s="143"/>
      <c r="F851" s="143"/>
      <c r="G851" s="361"/>
    </row>
    <row r="852" spans="1:7" ht="24" customHeight="1" x14ac:dyDescent="0.2">
      <c r="A852" s="352" t="s">
        <v>533</v>
      </c>
      <c r="B852" s="353" t="str">
        <f>Comitente</f>
        <v>DIRECCIÓN PROVINCIAL RED DE GAS</v>
      </c>
      <c r="C852" s="362"/>
      <c r="D852" s="77"/>
      <c r="E852" s="77"/>
      <c r="F852" s="336"/>
      <c r="G852" s="337"/>
    </row>
    <row r="853" spans="1:7" ht="24" customHeight="1" x14ac:dyDescent="0.2">
      <c r="A853" s="352" t="s">
        <v>534</v>
      </c>
      <c r="B853" s="353">
        <f>Contratista</f>
        <v>0</v>
      </c>
      <c r="C853" s="363"/>
      <c r="D853" s="363"/>
      <c r="E853" s="363"/>
      <c r="F853" s="336"/>
      <c r="G853" s="337"/>
    </row>
    <row r="854" spans="1:7" ht="24" customHeight="1" x14ac:dyDescent="0.2">
      <c r="A854" s="352" t="s">
        <v>22</v>
      </c>
      <c r="B854" s="353" t="str">
        <f>Obra</f>
        <v>MANTENIMIENTO CALINGASTA- SECTOR 1.B</v>
      </c>
      <c r="C854" s="363"/>
      <c r="D854" s="363"/>
      <c r="E854" s="363"/>
      <c r="F854" s="336" t="s">
        <v>36</v>
      </c>
      <c r="G854" s="364">
        <f>Fecha_Base</f>
        <v>0</v>
      </c>
    </row>
    <row r="855" spans="1:7" ht="24" customHeight="1" x14ac:dyDescent="0.2">
      <c r="A855" s="354" t="s">
        <v>532</v>
      </c>
      <c r="B855" s="161" t="str">
        <f>Ubicación</f>
        <v>Departamento CALINGASTA</v>
      </c>
      <c r="C855" s="77"/>
      <c r="E855" s="322"/>
      <c r="G855" s="340"/>
    </row>
    <row r="856" spans="1:7" ht="24" customHeight="1" x14ac:dyDescent="0.2">
      <c r="A856" s="354" t="s">
        <v>37</v>
      </c>
      <c r="B856" s="338" t="str">
        <f>IFERROR(VALUE(LEFT(B857,FIND(".",B857)-1)),"")</f>
        <v/>
      </c>
      <c r="C856" s="74" t="str">
        <f>IFERROR(VLOOKUP(B856,Tabla_CyP,2,FALSE),"")</f>
        <v/>
      </c>
      <c r="E856" s="322"/>
      <c r="G856" s="340"/>
    </row>
    <row r="857" spans="1:7" ht="24" customHeight="1" x14ac:dyDescent="0.2">
      <c r="A857" s="354" t="s">
        <v>23</v>
      </c>
      <c r="B857" s="339" t="str">
        <f>IFERROR(VLOOKUP(COUNTIF($A$1:A857,"ANALISIS DE PRECIOS"),Tabla_NumeroItem,2,FALSE),"")</f>
        <v>18</v>
      </c>
      <c r="C857" s="74" t="str">
        <f>IFERROR(VLOOKUP(B857,Tabla_CyP,2,FALSE),"")</f>
        <v>Escuela Saturnino S. Aráoz / Unidad Educativa para Adultos (UEPA) Movil Nº 7.</v>
      </c>
      <c r="E857" s="322"/>
      <c r="F857" s="336" t="s">
        <v>24</v>
      </c>
      <c r="G857" s="340" t="str">
        <f>IFERROR(VLOOKUP(B857,Tabla_CyP,4,FALSE),"")</f>
        <v>GL</v>
      </c>
    </row>
    <row r="858" spans="1:7" ht="24" customHeight="1" x14ac:dyDescent="0.2">
      <c r="A858" s="354"/>
      <c r="B858" s="161"/>
      <c r="E858" s="322"/>
      <c r="G858" s="340"/>
    </row>
    <row r="859" spans="1:7" ht="24" customHeight="1" x14ac:dyDescent="0.2">
      <c r="A859" s="429" t="s">
        <v>451</v>
      </c>
      <c r="B859" s="430"/>
      <c r="C859" s="431" t="s">
        <v>0</v>
      </c>
      <c r="D859" s="431" t="s">
        <v>25</v>
      </c>
      <c r="E859" s="433" t="s">
        <v>26</v>
      </c>
      <c r="F859" s="435" t="s">
        <v>27</v>
      </c>
      <c r="G859" s="435" t="s">
        <v>28</v>
      </c>
    </row>
    <row r="860" spans="1:7" ht="24" customHeight="1" x14ac:dyDescent="0.2">
      <c r="A860" s="355" t="s">
        <v>452</v>
      </c>
      <c r="B860" s="355" t="s">
        <v>453</v>
      </c>
      <c r="C860" s="432"/>
      <c r="D860" s="432"/>
      <c r="E860" s="434"/>
      <c r="F860" s="436"/>
      <c r="G860" s="436"/>
    </row>
    <row r="861" spans="1:7" ht="24" customHeight="1" x14ac:dyDescent="0.2">
      <c r="A861" s="333"/>
      <c r="B861" s="356"/>
      <c r="C861" s="106" t="s">
        <v>535</v>
      </c>
      <c r="D861" s="343"/>
      <c r="E861" s="344"/>
      <c r="F861" s="345"/>
      <c r="G861" s="346"/>
    </row>
    <row r="862" spans="1:7" s="342" customFormat="1" ht="24" customHeight="1" x14ac:dyDescent="0.2">
      <c r="A862" s="357" t="str">
        <f>IFERROR(VLOOKUP(C862,Tabla_Insumos,4,FALSE),"")</f>
        <v/>
      </c>
      <c r="B862" s="357" t="str">
        <f>IFERROR(VLOOKUP(C862,Tabla_Insumos,5,FALSE),"")</f>
        <v/>
      </c>
      <c r="C862" s="370"/>
      <c r="D862" s="318" t="str">
        <f>IFERROR(VLOOKUP(C862,Tabla_Insumos,2,FALSE),"")</f>
        <v/>
      </c>
      <c r="E862" s="317"/>
      <c r="F862" s="347">
        <f t="shared" ref="F862:F875" si="255">IFERROR(VLOOKUP(C862,Tabla_Insumos,3,FALSE),0)</f>
        <v>0</v>
      </c>
      <c r="G862" s="347">
        <f>ROUND(E862*F862,2)</f>
        <v>0</v>
      </c>
    </row>
    <row r="863" spans="1:7" s="342" customFormat="1" ht="24" customHeight="1" x14ac:dyDescent="0.2">
      <c r="A863" s="357" t="str">
        <f>IFERROR(VLOOKUP(C863,Tabla_Insumos,4,FALSE),"")</f>
        <v/>
      </c>
      <c r="B863" s="357" t="str">
        <f>IFERROR(VLOOKUP(C863,Tabla_Insumos,5,FALSE),"")</f>
        <v/>
      </c>
      <c r="C863" s="370"/>
      <c r="D863" s="318" t="str">
        <f>IFERROR(VLOOKUP(C863,Tabla_Insumos,2,FALSE),"")</f>
        <v/>
      </c>
      <c r="E863" s="317"/>
      <c r="F863" s="347">
        <f t="shared" si="255"/>
        <v>0</v>
      </c>
      <c r="G863" s="347">
        <f t="shared" ref="G863:G875" si="256">ROUND(E863*F863,2)</f>
        <v>0</v>
      </c>
    </row>
    <row r="864" spans="1:7" s="342" customFormat="1" ht="24" customHeight="1" x14ac:dyDescent="0.2">
      <c r="A864" s="357" t="str">
        <f>IFERROR(VLOOKUP(C864,Tabla_Insumos,4,FALSE),"")</f>
        <v/>
      </c>
      <c r="B864" s="357" t="str">
        <f>IFERROR(VLOOKUP(C864,Tabla_Insumos,5,FALSE),"")</f>
        <v/>
      </c>
      <c r="C864" s="370"/>
      <c r="D864" s="318" t="str">
        <f>IFERROR(VLOOKUP(C864,Tabla_Insumos,2,FALSE),"")</f>
        <v/>
      </c>
      <c r="E864" s="317"/>
      <c r="F864" s="347">
        <f t="shared" si="255"/>
        <v>0</v>
      </c>
      <c r="G864" s="347">
        <f t="shared" si="256"/>
        <v>0</v>
      </c>
    </row>
    <row r="865" spans="1:7" s="342" customFormat="1" ht="24" customHeight="1" x14ac:dyDescent="0.2">
      <c r="A865" s="357" t="str">
        <f t="shared" ref="A865:A875" si="257">IFERROR(VLOOKUP(C865,Tabla_Insumos,4,FALSE),"")</f>
        <v/>
      </c>
      <c r="B865" s="357" t="str">
        <f t="shared" ref="B865:B875" si="258">IFERROR(VLOOKUP(C865,Tabla_Insumos,5,FALSE),"")</f>
        <v/>
      </c>
      <c r="C865" s="367"/>
      <c r="D865" s="316" t="str">
        <f t="shared" ref="D865:D875" si="259">IFERROR(VLOOKUP(C865,Tabla_Insumos,2,FALSE),"")</f>
        <v/>
      </c>
      <c r="E865" s="320"/>
      <c r="F865" s="347">
        <f t="shared" si="255"/>
        <v>0</v>
      </c>
      <c r="G865" s="347">
        <f t="shared" si="256"/>
        <v>0</v>
      </c>
    </row>
    <row r="866" spans="1:7" s="342" customFormat="1" ht="24" customHeight="1" x14ac:dyDescent="0.2">
      <c r="A866" s="357" t="str">
        <f t="shared" si="257"/>
        <v/>
      </c>
      <c r="B866" s="357" t="str">
        <f t="shared" si="258"/>
        <v/>
      </c>
      <c r="C866" s="367"/>
      <c r="D866" s="316" t="str">
        <f t="shared" si="259"/>
        <v/>
      </c>
      <c r="E866" s="320"/>
      <c r="F866" s="347">
        <f t="shared" si="255"/>
        <v>0</v>
      </c>
      <c r="G866" s="347">
        <f t="shared" si="256"/>
        <v>0</v>
      </c>
    </row>
    <row r="867" spans="1:7" s="342" customFormat="1" ht="24" customHeight="1" x14ac:dyDescent="0.2">
      <c r="A867" s="357" t="str">
        <f t="shared" si="257"/>
        <v/>
      </c>
      <c r="B867" s="357" t="str">
        <f t="shared" si="258"/>
        <v/>
      </c>
      <c r="C867" s="367"/>
      <c r="D867" s="316" t="str">
        <f t="shared" si="259"/>
        <v/>
      </c>
      <c r="E867" s="320"/>
      <c r="F867" s="347">
        <f t="shared" si="255"/>
        <v>0</v>
      </c>
      <c r="G867" s="347">
        <f t="shared" si="256"/>
        <v>0</v>
      </c>
    </row>
    <row r="868" spans="1:7" s="342" customFormat="1" ht="24" customHeight="1" x14ac:dyDescent="0.2">
      <c r="A868" s="357" t="str">
        <f t="shared" si="257"/>
        <v/>
      </c>
      <c r="B868" s="357" t="str">
        <f t="shared" si="258"/>
        <v/>
      </c>
      <c r="C868" s="367"/>
      <c r="D868" s="316" t="str">
        <f t="shared" si="259"/>
        <v/>
      </c>
      <c r="E868" s="320"/>
      <c r="F868" s="347">
        <f t="shared" si="255"/>
        <v>0</v>
      </c>
      <c r="G868" s="347">
        <f t="shared" si="256"/>
        <v>0</v>
      </c>
    </row>
    <row r="869" spans="1:7" s="342" customFormat="1" ht="24" customHeight="1" x14ac:dyDescent="0.2">
      <c r="A869" s="357" t="str">
        <f t="shared" si="257"/>
        <v/>
      </c>
      <c r="B869" s="357" t="str">
        <f t="shared" si="258"/>
        <v/>
      </c>
      <c r="C869" s="367"/>
      <c r="D869" s="316" t="str">
        <f t="shared" si="259"/>
        <v/>
      </c>
      <c r="E869" s="320"/>
      <c r="F869" s="347">
        <f t="shared" si="255"/>
        <v>0</v>
      </c>
      <c r="G869" s="347">
        <f t="shared" si="256"/>
        <v>0</v>
      </c>
    </row>
    <row r="870" spans="1:7" s="342" customFormat="1" ht="24" customHeight="1" x14ac:dyDescent="0.2">
      <c r="A870" s="357" t="str">
        <f t="shared" si="257"/>
        <v/>
      </c>
      <c r="B870" s="357" t="str">
        <f t="shared" si="258"/>
        <v/>
      </c>
      <c r="C870" s="367"/>
      <c r="D870" s="316" t="str">
        <f t="shared" si="259"/>
        <v/>
      </c>
      <c r="E870" s="320"/>
      <c r="F870" s="347">
        <f t="shared" si="255"/>
        <v>0</v>
      </c>
      <c r="G870" s="347">
        <f t="shared" si="256"/>
        <v>0</v>
      </c>
    </row>
    <row r="871" spans="1:7" s="342" customFormat="1" ht="24" customHeight="1" x14ac:dyDescent="0.2">
      <c r="A871" s="357" t="str">
        <f t="shared" si="257"/>
        <v/>
      </c>
      <c r="B871" s="357" t="str">
        <f t="shared" si="258"/>
        <v/>
      </c>
      <c r="C871" s="367"/>
      <c r="D871" s="316" t="str">
        <f t="shared" si="259"/>
        <v/>
      </c>
      <c r="E871" s="320"/>
      <c r="F871" s="347">
        <f t="shared" si="255"/>
        <v>0</v>
      </c>
      <c r="G871" s="347">
        <f t="shared" si="256"/>
        <v>0</v>
      </c>
    </row>
    <row r="872" spans="1:7" s="342" customFormat="1" ht="24" customHeight="1" x14ac:dyDescent="0.2">
      <c r="A872" s="357" t="str">
        <f t="shared" si="257"/>
        <v/>
      </c>
      <c r="B872" s="357" t="str">
        <f t="shared" si="258"/>
        <v/>
      </c>
      <c r="C872" s="367"/>
      <c r="D872" s="316" t="str">
        <f t="shared" si="259"/>
        <v/>
      </c>
      <c r="E872" s="320"/>
      <c r="F872" s="347">
        <f t="shared" si="255"/>
        <v>0</v>
      </c>
      <c r="G872" s="347">
        <f t="shared" si="256"/>
        <v>0</v>
      </c>
    </row>
    <row r="873" spans="1:7" s="342" customFormat="1" ht="24" customHeight="1" x14ac:dyDescent="0.2">
      <c r="A873" s="357" t="str">
        <f t="shared" si="257"/>
        <v/>
      </c>
      <c r="B873" s="357" t="str">
        <f t="shared" si="258"/>
        <v/>
      </c>
      <c r="C873" s="367"/>
      <c r="D873" s="316" t="str">
        <f t="shared" si="259"/>
        <v/>
      </c>
      <c r="E873" s="320"/>
      <c r="F873" s="347">
        <f t="shared" si="255"/>
        <v>0</v>
      </c>
      <c r="G873" s="347">
        <f t="shared" si="256"/>
        <v>0</v>
      </c>
    </row>
    <row r="874" spans="1:7" s="342" customFormat="1" ht="24" customHeight="1" x14ac:dyDescent="0.2">
      <c r="A874" s="357" t="str">
        <f t="shared" si="257"/>
        <v/>
      </c>
      <c r="B874" s="357" t="str">
        <f t="shared" si="258"/>
        <v/>
      </c>
      <c r="C874" s="367"/>
      <c r="D874" s="316" t="str">
        <f t="shared" si="259"/>
        <v/>
      </c>
      <c r="E874" s="320"/>
      <c r="F874" s="347">
        <f t="shared" si="255"/>
        <v>0</v>
      </c>
      <c r="G874" s="347">
        <f t="shared" si="256"/>
        <v>0</v>
      </c>
    </row>
    <row r="875" spans="1:7" s="342" customFormat="1" ht="24" customHeight="1" x14ac:dyDescent="0.2">
      <c r="A875" s="357" t="str">
        <f t="shared" si="257"/>
        <v/>
      </c>
      <c r="B875" s="357" t="str">
        <f t="shared" si="258"/>
        <v/>
      </c>
      <c r="C875" s="367"/>
      <c r="D875" s="316" t="str">
        <f t="shared" si="259"/>
        <v/>
      </c>
      <c r="E875" s="320"/>
      <c r="F875" s="348">
        <f t="shared" si="255"/>
        <v>0</v>
      </c>
      <c r="G875" s="347">
        <f t="shared" si="256"/>
        <v>0</v>
      </c>
    </row>
    <row r="876" spans="1:7" ht="24" customHeight="1" x14ac:dyDescent="0.2">
      <c r="A876" s="358"/>
      <c r="E876" s="322"/>
      <c r="F876" s="341" t="s">
        <v>29</v>
      </c>
      <c r="G876" s="368">
        <f>SUBTOTAL(9,G862:G875)</f>
        <v>0</v>
      </c>
    </row>
    <row r="877" spans="1:7" ht="24" customHeight="1" x14ac:dyDescent="0.2">
      <c r="A877" s="358"/>
      <c r="C877" s="77" t="s">
        <v>536</v>
      </c>
      <c r="E877" s="322"/>
      <c r="G877" s="340"/>
    </row>
    <row r="878" spans="1:7" s="342" customFormat="1" ht="24" customHeight="1" x14ac:dyDescent="0.2">
      <c r="A878" s="357" t="str">
        <f t="shared" ref="A878:A883" si="260">IFERROR(VLOOKUP(C878,Tabla_Insumos,4,FALSE),"")</f>
        <v/>
      </c>
      <c r="B878" s="357" t="str">
        <f t="shared" ref="B878:B883" si="261">IFERROR(VLOOKUP(A878,Tabla_Indices,5,FALSE),"")</f>
        <v/>
      </c>
      <c r="C878" s="370"/>
      <c r="D878" s="318" t="str">
        <f t="shared" ref="D878:D883" si="262">IFERROR(VLOOKUP(C878,Tabla_Insumos,2,FALSE),"")</f>
        <v/>
      </c>
      <c r="E878" s="317"/>
      <c r="F878" s="347">
        <f t="shared" ref="F878:F885" si="263">IFERROR(VLOOKUP(C878,Tabla_Insumos,3,FALSE),0)</f>
        <v>0</v>
      </c>
      <c r="G878" s="347">
        <f>ROUND(E878*F878,2)</f>
        <v>0</v>
      </c>
    </row>
    <row r="879" spans="1:7" s="342" customFormat="1" ht="24" customHeight="1" x14ac:dyDescent="0.2">
      <c r="A879" s="357" t="str">
        <f t="shared" si="260"/>
        <v/>
      </c>
      <c r="B879" s="357" t="str">
        <f t="shared" si="261"/>
        <v/>
      </c>
      <c r="C879" s="370"/>
      <c r="D879" s="318" t="str">
        <f t="shared" si="262"/>
        <v/>
      </c>
      <c r="E879" s="317"/>
      <c r="F879" s="347">
        <f t="shared" si="263"/>
        <v>0</v>
      </c>
      <c r="G879" s="347">
        <f>ROUND(E879*F879,2)</f>
        <v>0</v>
      </c>
    </row>
    <row r="880" spans="1:7" s="342" customFormat="1" ht="24" customHeight="1" x14ac:dyDescent="0.2">
      <c r="A880" s="357" t="str">
        <f t="shared" si="260"/>
        <v/>
      </c>
      <c r="B880" s="357" t="str">
        <f t="shared" si="261"/>
        <v/>
      </c>
      <c r="C880" s="370"/>
      <c r="D880" s="318" t="str">
        <f t="shared" si="262"/>
        <v/>
      </c>
      <c r="E880" s="317"/>
      <c r="F880" s="347">
        <f t="shared" si="263"/>
        <v>0</v>
      </c>
      <c r="G880" s="347">
        <f t="shared" ref="G880:G885" si="264">ROUND(E880*F880,2)</f>
        <v>0</v>
      </c>
    </row>
    <row r="881" spans="1:7" s="342" customFormat="1" ht="24" customHeight="1" x14ac:dyDescent="0.2">
      <c r="A881" s="357" t="str">
        <f t="shared" si="260"/>
        <v/>
      </c>
      <c r="B881" s="357" t="str">
        <f t="shared" si="261"/>
        <v/>
      </c>
      <c r="C881" s="370"/>
      <c r="D881" s="318" t="str">
        <f t="shared" si="262"/>
        <v/>
      </c>
      <c r="E881" s="317"/>
      <c r="F881" s="347">
        <f t="shared" si="263"/>
        <v>0</v>
      </c>
      <c r="G881" s="347">
        <f t="shared" si="264"/>
        <v>0</v>
      </c>
    </row>
    <row r="882" spans="1:7" s="342" customFormat="1" ht="24" customHeight="1" x14ac:dyDescent="0.2">
      <c r="A882" s="357" t="str">
        <f t="shared" si="260"/>
        <v/>
      </c>
      <c r="B882" s="357" t="str">
        <f t="shared" si="261"/>
        <v/>
      </c>
      <c r="C882" s="370"/>
      <c r="D882" s="318" t="str">
        <f t="shared" si="262"/>
        <v/>
      </c>
      <c r="E882" s="317"/>
      <c r="F882" s="347">
        <f t="shared" si="263"/>
        <v>0</v>
      </c>
      <c r="G882" s="347">
        <f t="shared" si="264"/>
        <v>0</v>
      </c>
    </row>
    <row r="883" spans="1:7" s="342" customFormat="1" ht="24" customHeight="1" x14ac:dyDescent="0.2">
      <c r="A883" s="357" t="str">
        <f t="shared" si="260"/>
        <v/>
      </c>
      <c r="B883" s="357" t="str">
        <f t="shared" si="261"/>
        <v/>
      </c>
      <c r="C883" s="370"/>
      <c r="D883" s="318" t="str">
        <f t="shared" si="262"/>
        <v/>
      </c>
      <c r="E883" s="317"/>
      <c r="F883" s="347">
        <f t="shared" si="263"/>
        <v>0</v>
      </c>
      <c r="G883" s="347">
        <f t="shared" si="264"/>
        <v>0</v>
      </c>
    </row>
    <row r="884" spans="1:7" s="342" customFormat="1" ht="24" customHeight="1" x14ac:dyDescent="0.2">
      <c r="A884" s="357" t="str">
        <f>IFERROR(VLOOKUP(C884,Tabla_Insumos,4,FALSE),"")</f>
        <v/>
      </c>
      <c r="B884" s="357" t="str">
        <f>IFERROR(VLOOKUP(A884,Tabla_Indices,5,FALSE),"")</f>
        <v/>
      </c>
      <c r="C884" s="367"/>
      <c r="D884" s="316" t="str">
        <f>IFERROR(VLOOKUP(C884,Tabla_Insumos,2,FALSE),"")</f>
        <v/>
      </c>
      <c r="E884" s="320"/>
      <c r="F884" s="347">
        <f t="shared" si="263"/>
        <v>0</v>
      </c>
      <c r="G884" s="347">
        <f t="shared" si="264"/>
        <v>0</v>
      </c>
    </row>
    <row r="885" spans="1:7" s="342" customFormat="1" ht="24" customHeight="1" x14ac:dyDescent="0.2">
      <c r="A885" s="357" t="str">
        <f>IFERROR(VLOOKUP(C885,Tabla_Insumos,4,FALSE),"")</f>
        <v/>
      </c>
      <c r="B885" s="357" t="str">
        <f>IFERROR(VLOOKUP(A885,Tabla_Indices,5,FALSE),"")</f>
        <v/>
      </c>
      <c r="C885" s="367"/>
      <c r="D885" s="316" t="str">
        <f>IFERROR(VLOOKUP(C885,Tabla_Insumos,2,FALSE),"")</f>
        <v/>
      </c>
      <c r="E885" s="320"/>
      <c r="F885" s="347">
        <f t="shared" si="263"/>
        <v>0</v>
      </c>
      <c r="G885" s="347">
        <f t="shared" si="264"/>
        <v>0</v>
      </c>
    </row>
    <row r="886" spans="1:7" ht="24" customHeight="1" x14ac:dyDescent="0.2">
      <c r="A886" s="358"/>
      <c r="E886" s="322"/>
      <c r="F886" s="341" t="s">
        <v>30</v>
      </c>
      <c r="G886" s="368">
        <f>SUBTOTAL(9,G878:G885)</f>
        <v>0</v>
      </c>
    </row>
    <row r="887" spans="1:7" ht="24" customHeight="1" x14ac:dyDescent="0.2">
      <c r="A887" s="358"/>
      <c r="C887" s="77" t="s">
        <v>537</v>
      </c>
      <c r="E887" s="322"/>
      <c r="G887" s="340"/>
    </row>
    <row r="888" spans="1:7" s="342" customFormat="1" ht="24" customHeight="1" x14ac:dyDescent="0.2">
      <c r="A888" s="357" t="str">
        <f>IFERROR(VLOOKUP(C888,Tabla_Insumos,4,FALSE),"")</f>
        <v/>
      </c>
      <c r="B888" s="357" t="str">
        <f>IFERROR(VLOOKUP(C888,Tabla_Insumos,5,FALSE),"")</f>
        <v/>
      </c>
      <c r="C888" s="370"/>
      <c r="D888" s="318" t="str">
        <f>IFERROR(VLOOKUP(C888,Tabla_Insumos,2,FALSE),"")</f>
        <v/>
      </c>
      <c r="E888" s="317"/>
      <c r="F888" s="347">
        <f t="shared" ref="F888:F896" si="265">IFERROR(VLOOKUP(C888,Tabla_Insumos,3,FALSE),0)</f>
        <v>0</v>
      </c>
      <c r="G888" s="347">
        <f t="shared" ref="G888:G896" si="266">ROUND(E888*F888,2)</f>
        <v>0</v>
      </c>
    </row>
    <row r="889" spans="1:7" s="342" customFormat="1" ht="24" customHeight="1" x14ac:dyDescent="0.2">
      <c r="A889" s="357" t="str">
        <f>IFERROR(VLOOKUP(C889,Tabla_Insumos,4,FALSE),"")</f>
        <v/>
      </c>
      <c r="B889" s="357" t="str">
        <f>IFERROR(VLOOKUP(C889,Tabla_Insumos,5,FALSE),"")</f>
        <v/>
      </c>
      <c r="C889" s="370"/>
      <c r="D889" s="318" t="str">
        <f>IFERROR(VLOOKUP(C889,Tabla_Insumos,2,FALSE),"")</f>
        <v/>
      </c>
      <c r="E889" s="317"/>
      <c r="F889" s="347">
        <f t="shared" si="265"/>
        <v>0</v>
      </c>
      <c r="G889" s="347">
        <f t="shared" si="266"/>
        <v>0</v>
      </c>
    </row>
    <row r="890" spans="1:7" s="342" customFormat="1" ht="24" customHeight="1" x14ac:dyDescent="0.2">
      <c r="A890" s="357" t="str">
        <f t="shared" ref="A890:A896" si="267">IFERROR(VLOOKUP(C890,Tabla_Insumos,4,FALSE),"")</f>
        <v/>
      </c>
      <c r="B890" s="357" t="str">
        <f t="shared" ref="B890:B896" si="268">IFERROR(VLOOKUP(C890,Tabla_Insumos,5,FALSE),"")</f>
        <v/>
      </c>
      <c r="C890" s="367"/>
      <c r="D890" s="316" t="str">
        <f t="shared" ref="D890:D896" si="269">IFERROR(VLOOKUP(C890,Tabla_Insumos,2,FALSE),"")</f>
        <v/>
      </c>
      <c r="E890" s="320"/>
      <c r="F890" s="347">
        <f t="shared" si="265"/>
        <v>0</v>
      </c>
      <c r="G890" s="347">
        <f t="shared" si="266"/>
        <v>0</v>
      </c>
    </row>
    <row r="891" spans="1:7" s="342" customFormat="1" ht="24" customHeight="1" x14ac:dyDescent="0.2">
      <c r="A891" s="357" t="str">
        <f t="shared" si="267"/>
        <v/>
      </c>
      <c r="B891" s="357" t="str">
        <f t="shared" si="268"/>
        <v/>
      </c>
      <c r="C891" s="367"/>
      <c r="D891" s="316" t="str">
        <f t="shared" si="269"/>
        <v/>
      </c>
      <c r="E891" s="320"/>
      <c r="F891" s="347">
        <f t="shared" si="265"/>
        <v>0</v>
      </c>
      <c r="G891" s="347">
        <f t="shared" si="266"/>
        <v>0</v>
      </c>
    </row>
    <row r="892" spans="1:7" s="342" customFormat="1" ht="24" customHeight="1" x14ac:dyDescent="0.2">
      <c r="A892" s="357" t="str">
        <f t="shared" si="267"/>
        <v/>
      </c>
      <c r="B892" s="357" t="str">
        <f t="shared" si="268"/>
        <v/>
      </c>
      <c r="C892" s="367"/>
      <c r="D892" s="316" t="str">
        <f t="shared" si="269"/>
        <v/>
      </c>
      <c r="E892" s="320"/>
      <c r="F892" s="347">
        <f t="shared" si="265"/>
        <v>0</v>
      </c>
      <c r="G892" s="347">
        <f t="shared" si="266"/>
        <v>0</v>
      </c>
    </row>
    <row r="893" spans="1:7" s="342" customFormat="1" ht="24" customHeight="1" x14ac:dyDescent="0.2">
      <c r="A893" s="357" t="str">
        <f t="shared" si="267"/>
        <v/>
      </c>
      <c r="B893" s="357" t="str">
        <f t="shared" si="268"/>
        <v/>
      </c>
      <c r="C893" s="367"/>
      <c r="D893" s="316" t="str">
        <f t="shared" si="269"/>
        <v/>
      </c>
      <c r="E893" s="320"/>
      <c r="F893" s="347">
        <f t="shared" si="265"/>
        <v>0</v>
      </c>
      <c r="G893" s="347">
        <f t="shared" si="266"/>
        <v>0</v>
      </c>
    </row>
    <row r="894" spans="1:7" s="342" customFormat="1" ht="24" customHeight="1" x14ac:dyDescent="0.2">
      <c r="A894" s="357" t="str">
        <f t="shared" si="267"/>
        <v/>
      </c>
      <c r="B894" s="357" t="str">
        <f t="shared" si="268"/>
        <v/>
      </c>
      <c r="C894" s="367"/>
      <c r="D894" s="316" t="str">
        <f t="shared" si="269"/>
        <v/>
      </c>
      <c r="E894" s="320"/>
      <c r="F894" s="347">
        <f t="shared" si="265"/>
        <v>0</v>
      </c>
      <c r="G894" s="347">
        <f t="shared" si="266"/>
        <v>0</v>
      </c>
    </row>
    <row r="895" spans="1:7" s="342" customFormat="1" ht="24" customHeight="1" x14ac:dyDescent="0.2">
      <c r="A895" s="357" t="str">
        <f t="shared" si="267"/>
        <v/>
      </c>
      <c r="B895" s="357" t="str">
        <f t="shared" si="268"/>
        <v/>
      </c>
      <c r="C895" s="367"/>
      <c r="D895" s="316" t="str">
        <f t="shared" si="269"/>
        <v/>
      </c>
      <c r="E895" s="320"/>
      <c r="F895" s="347">
        <f t="shared" si="265"/>
        <v>0</v>
      </c>
      <c r="G895" s="347">
        <f t="shared" si="266"/>
        <v>0</v>
      </c>
    </row>
    <row r="896" spans="1:7" s="342" customFormat="1" ht="24" customHeight="1" x14ac:dyDescent="0.2">
      <c r="A896" s="357" t="str">
        <f t="shared" si="267"/>
        <v/>
      </c>
      <c r="B896" s="357" t="str">
        <f t="shared" si="268"/>
        <v/>
      </c>
      <c r="C896" s="367"/>
      <c r="D896" s="316" t="str">
        <f t="shared" si="269"/>
        <v/>
      </c>
      <c r="E896" s="320"/>
      <c r="F896" s="347">
        <f t="shared" si="265"/>
        <v>0</v>
      </c>
      <c r="G896" s="347">
        <f t="shared" si="266"/>
        <v>0</v>
      </c>
    </row>
    <row r="897" spans="1:7" ht="24" customHeight="1" x14ac:dyDescent="0.2">
      <c r="A897" s="359"/>
      <c r="E897" s="322"/>
      <c r="F897" s="341" t="s">
        <v>31</v>
      </c>
      <c r="G897" s="368">
        <f>SUBTOTAL(9,G888:G896)</f>
        <v>0</v>
      </c>
    </row>
    <row r="898" spans="1:7" ht="24" customHeight="1" x14ac:dyDescent="0.2">
      <c r="A898" s="358"/>
      <c r="E898" s="322"/>
      <c r="G898" s="340"/>
    </row>
    <row r="899" spans="1:7" ht="24" customHeight="1" x14ac:dyDescent="0.2">
      <c r="A899" s="360" t="str">
        <f>B857</f>
        <v>18</v>
      </c>
      <c r="B899" s="141" t="str">
        <f>C857</f>
        <v>Escuela Saturnino S. Aráoz / Unidad Educativa para Adultos (UEPA) Movil Nº 7.</v>
      </c>
      <c r="C899" s="343"/>
      <c r="D899" s="343" t="s">
        <v>32</v>
      </c>
      <c r="E899" s="344"/>
      <c r="F899" s="371" t="s">
        <v>33</v>
      </c>
      <c r="G899" s="372">
        <f>SUBTOTAL(9,G862:G898)</f>
        <v>0</v>
      </c>
    </row>
    <row r="901" spans="1:7" ht="24" customHeight="1" x14ac:dyDescent="0.2">
      <c r="A901" s="349" t="s">
        <v>35</v>
      </c>
      <c r="B901" s="350"/>
      <c r="C901" s="143"/>
      <c r="D901" s="143"/>
      <c r="E901" s="143"/>
      <c r="F901" s="143"/>
      <c r="G901" s="361"/>
    </row>
    <row r="902" spans="1:7" ht="24" customHeight="1" x14ac:dyDescent="0.2">
      <c r="A902" s="352" t="s">
        <v>533</v>
      </c>
      <c r="B902" s="353" t="str">
        <f>Comitente</f>
        <v>DIRECCIÓN PROVINCIAL RED DE GAS</v>
      </c>
      <c r="C902" s="362"/>
      <c r="D902" s="77"/>
      <c r="E902" s="77"/>
      <c r="F902" s="336"/>
      <c r="G902" s="337"/>
    </row>
    <row r="903" spans="1:7" ht="24" customHeight="1" x14ac:dyDescent="0.2">
      <c r="A903" s="352" t="s">
        <v>534</v>
      </c>
      <c r="B903" s="353">
        <f>Contratista</f>
        <v>0</v>
      </c>
      <c r="C903" s="363"/>
      <c r="D903" s="363"/>
      <c r="E903" s="363"/>
      <c r="F903" s="336"/>
      <c r="G903" s="337"/>
    </row>
    <row r="904" spans="1:7" ht="24" customHeight="1" x14ac:dyDescent="0.2">
      <c r="A904" s="352" t="s">
        <v>22</v>
      </c>
      <c r="B904" s="353" t="str">
        <f>Obra</f>
        <v>MANTENIMIENTO CALINGASTA- SECTOR 1.B</v>
      </c>
      <c r="C904" s="363"/>
      <c r="D904" s="363"/>
      <c r="E904" s="363"/>
      <c r="F904" s="336" t="s">
        <v>36</v>
      </c>
      <c r="G904" s="364">
        <f>Fecha_Base</f>
        <v>0</v>
      </c>
    </row>
    <row r="905" spans="1:7" ht="24" customHeight="1" x14ac:dyDescent="0.2">
      <c r="A905" s="354" t="s">
        <v>532</v>
      </c>
      <c r="B905" s="161" t="str">
        <f>Ubicación</f>
        <v>Departamento CALINGASTA</v>
      </c>
      <c r="C905" s="77"/>
      <c r="E905" s="322"/>
      <c r="G905" s="340"/>
    </row>
    <row r="906" spans="1:7" ht="24" customHeight="1" x14ac:dyDescent="0.2">
      <c r="A906" s="354" t="s">
        <v>37</v>
      </c>
      <c r="B906" s="338" t="str">
        <f>IFERROR(VALUE(LEFT(B907,FIND(".",B907)-1)),"")</f>
        <v/>
      </c>
      <c r="C906" s="74" t="str">
        <f>IFERROR(VLOOKUP(B906,Tabla_CyP,2,FALSE),"")</f>
        <v/>
      </c>
      <c r="E906" s="322"/>
      <c r="G906" s="340"/>
    </row>
    <row r="907" spans="1:7" ht="24" customHeight="1" x14ac:dyDescent="0.2">
      <c r="A907" s="354" t="s">
        <v>23</v>
      </c>
      <c r="B907" s="339" t="str">
        <f>IFERROR(VLOOKUP(COUNTIF($A$1:A907,"ANALISIS DE PRECIOS"),Tabla_NumeroItem,2,FALSE),"")</f>
        <v>19</v>
      </c>
      <c r="C907" s="74" t="str">
        <f>IFERROR(VLOOKUP(B907,Tabla_CyP,2,FALSE),"")</f>
        <v>Escuela Técnica General Manuel Savio</v>
      </c>
      <c r="E907" s="322"/>
      <c r="F907" s="336" t="s">
        <v>24</v>
      </c>
      <c r="G907" s="340" t="str">
        <f>IFERROR(VLOOKUP(B907,Tabla_CyP,4,FALSE),"")</f>
        <v>GL</v>
      </c>
    </row>
    <row r="908" spans="1:7" ht="24" customHeight="1" x14ac:dyDescent="0.2">
      <c r="A908" s="354"/>
      <c r="B908" s="161"/>
      <c r="E908" s="322"/>
      <c r="G908" s="340"/>
    </row>
    <row r="909" spans="1:7" ht="24" customHeight="1" x14ac:dyDescent="0.2">
      <c r="A909" s="429" t="s">
        <v>451</v>
      </c>
      <c r="B909" s="430"/>
      <c r="C909" s="431" t="s">
        <v>0</v>
      </c>
      <c r="D909" s="431" t="s">
        <v>25</v>
      </c>
      <c r="E909" s="433" t="s">
        <v>26</v>
      </c>
      <c r="F909" s="435" t="s">
        <v>27</v>
      </c>
      <c r="G909" s="435" t="s">
        <v>28</v>
      </c>
    </row>
    <row r="910" spans="1:7" ht="24" customHeight="1" x14ac:dyDescent="0.2">
      <c r="A910" s="355" t="s">
        <v>452</v>
      </c>
      <c r="B910" s="355" t="s">
        <v>453</v>
      </c>
      <c r="C910" s="432"/>
      <c r="D910" s="432"/>
      <c r="E910" s="434"/>
      <c r="F910" s="436"/>
      <c r="G910" s="436"/>
    </row>
    <row r="911" spans="1:7" ht="24" customHeight="1" x14ac:dyDescent="0.2">
      <c r="A911" s="333"/>
      <c r="B911" s="356"/>
      <c r="C911" s="106" t="s">
        <v>535</v>
      </c>
      <c r="D911" s="343"/>
      <c r="E911" s="344"/>
      <c r="F911" s="345"/>
      <c r="G911" s="346"/>
    </row>
    <row r="912" spans="1:7" s="342" customFormat="1" ht="24" customHeight="1" x14ac:dyDescent="0.2">
      <c r="A912" s="357" t="str">
        <f>IFERROR(VLOOKUP(C912,Tabla_Insumos,4,FALSE),"")</f>
        <v/>
      </c>
      <c r="B912" s="357" t="str">
        <f>IFERROR(VLOOKUP(C912,Tabla_Insumos,5,FALSE),"")</f>
        <v/>
      </c>
      <c r="C912" s="370"/>
      <c r="D912" s="318" t="str">
        <f>IFERROR(VLOOKUP(C912,Tabla_Insumos,2,FALSE),"")</f>
        <v/>
      </c>
      <c r="E912" s="317"/>
      <c r="F912" s="347">
        <f t="shared" ref="F912:F925" si="270">IFERROR(VLOOKUP(C912,Tabla_Insumos,3,FALSE),0)</f>
        <v>0</v>
      </c>
      <c r="G912" s="347">
        <f>ROUND(E912*F912,2)</f>
        <v>0</v>
      </c>
    </row>
    <row r="913" spans="1:7" s="342" customFormat="1" ht="24" customHeight="1" x14ac:dyDescent="0.2">
      <c r="A913" s="357" t="str">
        <f>IFERROR(VLOOKUP(C913,Tabla_Insumos,4,FALSE),"")</f>
        <v/>
      </c>
      <c r="B913" s="357" t="str">
        <f>IFERROR(VLOOKUP(C913,Tabla_Insumos,5,FALSE),"")</f>
        <v/>
      </c>
      <c r="C913" s="370"/>
      <c r="D913" s="318" t="str">
        <f>IFERROR(VLOOKUP(C913,Tabla_Insumos,2,FALSE),"")</f>
        <v/>
      </c>
      <c r="E913" s="317"/>
      <c r="F913" s="347">
        <f t="shared" si="270"/>
        <v>0</v>
      </c>
      <c r="G913" s="347">
        <f t="shared" ref="G913:G925" si="271">ROUND(E913*F913,2)</f>
        <v>0</v>
      </c>
    </row>
    <row r="914" spans="1:7" s="342" customFormat="1" ht="24" customHeight="1" x14ac:dyDescent="0.2">
      <c r="A914" s="357" t="str">
        <f>IFERROR(VLOOKUP(C914,Tabla_Insumos,4,FALSE),"")</f>
        <v/>
      </c>
      <c r="B914" s="357" t="str">
        <f>IFERROR(VLOOKUP(C914,Tabla_Insumos,5,FALSE),"")</f>
        <v/>
      </c>
      <c r="C914" s="370"/>
      <c r="D914" s="318" t="str">
        <f>IFERROR(VLOOKUP(C914,Tabla_Insumos,2,FALSE),"")</f>
        <v/>
      </c>
      <c r="E914" s="317"/>
      <c r="F914" s="347">
        <f t="shared" si="270"/>
        <v>0</v>
      </c>
      <c r="G914" s="347">
        <f t="shared" si="271"/>
        <v>0</v>
      </c>
    </row>
    <row r="915" spans="1:7" s="342" customFormat="1" ht="24" customHeight="1" x14ac:dyDescent="0.2">
      <c r="A915" s="357" t="str">
        <f t="shared" ref="A915:A925" si="272">IFERROR(VLOOKUP(C915,Tabla_Insumos,4,FALSE),"")</f>
        <v/>
      </c>
      <c r="B915" s="357" t="str">
        <f t="shared" ref="B915:B925" si="273">IFERROR(VLOOKUP(C915,Tabla_Insumos,5,FALSE),"")</f>
        <v/>
      </c>
      <c r="C915" s="367"/>
      <c r="D915" s="316" t="str">
        <f t="shared" ref="D915:D925" si="274">IFERROR(VLOOKUP(C915,Tabla_Insumos,2,FALSE),"")</f>
        <v/>
      </c>
      <c r="E915" s="320"/>
      <c r="F915" s="347">
        <f t="shared" si="270"/>
        <v>0</v>
      </c>
      <c r="G915" s="347">
        <f t="shared" si="271"/>
        <v>0</v>
      </c>
    </row>
    <row r="916" spans="1:7" s="342" customFormat="1" ht="24" customHeight="1" x14ac:dyDescent="0.2">
      <c r="A916" s="357" t="str">
        <f t="shared" si="272"/>
        <v/>
      </c>
      <c r="B916" s="357" t="str">
        <f t="shared" si="273"/>
        <v/>
      </c>
      <c r="C916" s="367"/>
      <c r="D916" s="316" t="str">
        <f t="shared" si="274"/>
        <v/>
      </c>
      <c r="E916" s="320"/>
      <c r="F916" s="347">
        <f t="shared" si="270"/>
        <v>0</v>
      </c>
      <c r="G916" s="347">
        <f t="shared" si="271"/>
        <v>0</v>
      </c>
    </row>
    <row r="917" spans="1:7" s="342" customFormat="1" ht="24" customHeight="1" x14ac:dyDescent="0.2">
      <c r="A917" s="357" t="str">
        <f t="shared" si="272"/>
        <v/>
      </c>
      <c r="B917" s="357" t="str">
        <f t="shared" si="273"/>
        <v/>
      </c>
      <c r="C917" s="367"/>
      <c r="D917" s="316" t="str">
        <f t="shared" si="274"/>
        <v/>
      </c>
      <c r="E917" s="320"/>
      <c r="F917" s="347">
        <f t="shared" si="270"/>
        <v>0</v>
      </c>
      <c r="G917" s="347">
        <f t="shared" si="271"/>
        <v>0</v>
      </c>
    </row>
    <row r="918" spans="1:7" s="342" customFormat="1" ht="24" customHeight="1" x14ac:dyDescent="0.2">
      <c r="A918" s="357" t="str">
        <f t="shared" si="272"/>
        <v/>
      </c>
      <c r="B918" s="357" t="str">
        <f t="shared" si="273"/>
        <v/>
      </c>
      <c r="C918" s="367"/>
      <c r="D918" s="316" t="str">
        <f t="shared" si="274"/>
        <v/>
      </c>
      <c r="E918" s="320"/>
      <c r="F918" s="347">
        <f t="shared" si="270"/>
        <v>0</v>
      </c>
      <c r="G918" s="347">
        <f t="shared" si="271"/>
        <v>0</v>
      </c>
    </row>
    <row r="919" spans="1:7" s="342" customFormat="1" ht="24" customHeight="1" x14ac:dyDescent="0.2">
      <c r="A919" s="357" t="str">
        <f t="shared" si="272"/>
        <v/>
      </c>
      <c r="B919" s="357" t="str">
        <f t="shared" si="273"/>
        <v/>
      </c>
      <c r="C919" s="367"/>
      <c r="D919" s="316" t="str">
        <f t="shared" si="274"/>
        <v/>
      </c>
      <c r="E919" s="320"/>
      <c r="F919" s="347">
        <f t="shared" si="270"/>
        <v>0</v>
      </c>
      <c r="G919" s="347">
        <f t="shared" si="271"/>
        <v>0</v>
      </c>
    </row>
    <row r="920" spans="1:7" s="342" customFormat="1" ht="24" customHeight="1" x14ac:dyDescent="0.2">
      <c r="A920" s="357" t="str">
        <f t="shared" si="272"/>
        <v/>
      </c>
      <c r="B920" s="357" t="str">
        <f t="shared" si="273"/>
        <v/>
      </c>
      <c r="C920" s="367"/>
      <c r="D920" s="316" t="str">
        <f t="shared" si="274"/>
        <v/>
      </c>
      <c r="E920" s="320"/>
      <c r="F920" s="347">
        <f t="shared" si="270"/>
        <v>0</v>
      </c>
      <c r="G920" s="347">
        <f t="shared" si="271"/>
        <v>0</v>
      </c>
    </row>
    <row r="921" spans="1:7" s="342" customFormat="1" ht="24" customHeight="1" x14ac:dyDescent="0.2">
      <c r="A921" s="357" t="str">
        <f t="shared" si="272"/>
        <v/>
      </c>
      <c r="B921" s="357" t="str">
        <f t="shared" si="273"/>
        <v/>
      </c>
      <c r="C921" s="367"/>
      <c r="D921" s="316" t="str">
        <f t="shared" si="274"/>
        <v/>
      </c>
      <c r="E921" s="320"/>
      <c r="F921" s="347">
        <f t="shared" si="270"/>
        <v>0</v>
      </c>
      <c r="G921" s="347">
        <f t="shared" si="271"/>
        <v>0</v>
      </c>
    </row>
    <row r="922" spans="1:7" s="342" customFormat="1" ht="24" customHeight="1" x14ac:dyDescent="0.2">
      <c r="A922" s="357" t="str">
        <f t="shared" si="272"/>
        <v/>
      </c>
      <c r="B922" s="357" t="str">
        <f t="shared" si="273"/>
        <v/>
      </c>
      <c r="C922" s="367"/>
      <c r="D922" s="316" t="str">
        <f t="shared" si="274"/>
        <v/>
      </c>
      <c r="E922" s="320"/>
      <c r="F922" s="347">
        <f t="shared" si="270"/>
        <v>0</v>
      </c>
      <c r="G922" s="347">
        <f t="shared" si="271"/>
        <v>0</v>
      </c>
    </row>
    <row r="923" spans="1:7" s="342" customFormat="1" ht="24" customHeight="1" x14ac:dyDescent="0.2">
      <c r="A923" s="357" t="str">
        <f t="shared" si="272"/>
        <v/>
      </c>
      <c r="B923" s="357" t="str">
        <f t="shared" si="273"/>
        <v/>
      </c>
      <c r="C923" s="367"/>
      <c r="D923" s="316" t="str">
        <f t="shared" si="274"/>
        <v/>
      </c>
      <c r="E923" s="320"/>
      <c r="F923" s="347">
        <f t="shared" si="270"/>
        <v>0</v>
      </c>
      <c r="G923" s="347">
        <f t="shared" si="271"/>
        <v>0</v>
      </c>
    </row>
    <row r="924" spans="1:7" s="342" customFormat="1" ht="24" customHeight="1" x14ac:dyDescent="0.2">
      <c r="A924" s="357" t="str">
        <f t="shared" si="272"/>
        <v/>
      </c>
      <c r="B924" s="357" t="str">
        <f t="shared" si="273"/>
        <v/>
      </c>
      <c r="C924" s="367"/>
      <c r="D924" s="316" t="str">
        <f t="shared" si="274"/>
        <v/>
      </c>
      <c r="E924" s="320"/>
      <c r="F924" s="347">
        <f t="shared" si="270"/>
        <v>0</v>
      </c>
      <c r="G924" s="347">
        <f t="shared" si="271"/>
        <v>0</v>
      </c>
    </row>
    <row r="925" spans="1:7" s="342" customFormat="1" ht="24" customHeight="1" x14ac:dyDescent="0.2">
      <c r="A925" s="357" t="str">
        <f t="shared" si="272"/>
        <v/>
      </c>
      <c r="B925" s="357" t="str">
        <f t="shared" si="273"/>
        <v/>
      </c>
      <c r="C925" s="367"/>
      <c r="D925" s="316" t="str">
        <f t="shared" si="274"/>
        <v/>
      </c>
      <c r="E925" s="320"/>
      <c r="F925" s="348">
        <f t="shared" si="270"/>
        <v>0</v>
      </c>
      <c r="G925" s="347">
        <f t="shared" si="271"/>
        <v>0</v>
      </c>
    </row>
    <row r="926" spans="1:7" ht="24" customHeight="1" x14ac:dyDescent="0.2">
      <c r="A926" s="358"/>
      <c r="E926" s="322"/>
      <c r="F926" s="341" t="s">
        <v>29</v>
      </c>
      <c r="G926" s="368">
        <f>SUBTOTAL(9,G912:G925)</f>
        <v>0</v>
      </c>
    </row>
    <row r="927" spans="1:7" ht="24" customHeight="1" x14ac:dyDescent="0.2">
      <c r="A927" s="358"/>
      <c r="C927" s="77" t="s">
        <v>536</v>
      </c>
      <c r="E927" s="322"/>
      <c r="G927" s="340"/>
    </row>
    <row r="928" spans="1:7" s="342" customFormat="1" ht="24" customHeight="1" x14ac:dyDescent="0.2">
      <c r="A928" s="357" t="str">
        <f t="shared" ref="A928:A933" si="275">IFERROR(VLOOKUP(C928,Tabla_Insumos,4,FALSE),"")</f>
        <v/>
      </c>
      <c r="B928" s="357" t="str">
        <f t="shared" ref="B928:B933" si="276">IFERROR(VLOOKUP(A928,Tabla_Indices,5,FALSE),"")</f>
        <v/>
      </c>
      <c r="C928" s="370"/>
      <c r="D928" s="318" t="str">
        <f t="shared" ref="D928:D933" si="277">IFERROR(VLOOKUP(C928,Tabla_Insumos,2,FALSE),"")</f>
        <v/>
      </c>
      <c r="E928" s="317"/>
      <c r="F928" s="347">
        <f t="shared" ref="F928:F935" si="278">IFERROR(VLOOKUP(C928,Tabla_Insumos,3,FALSE),0)</f>
        <v>0</v>
      </c>
      <c r="G928" s="347">
        <f>ROUND(E928*F928,2)</f>
        <v>0</v>
      </c>
    </row>
    <row r="929" spans="1:7" s="342" customFormat="1" ht="24" customHeight="1" x14ac:dyDescent="0.2">
      <c r="A929" s="357" t="str">
        <f t="shared" si="275"/>
        <v/>
      </c>
      <c r="B929" s="357" t="str">
        <f t="shared" si="276"/>
        <v/>
      </c>
      <c r="C929" s="370"/>
      <c r="D929" s="318" t="str">
        <f t="shared" si="277"/>
        <v/>
      </c>
      <c r="E929" s="317"/>
      <c r="F929" s="347">
        <f t="shared" si="278"/>
        <v>0</v>
      </c>
      <c r="G929" s="347">
        <f>ROUND(E929*F929,2)</f>
        <v>0</v>
      </c>
    </row>
    <row r="930" spans="1:7" s="342" customFormat="1" ht="24" customHeight="1" x14ac:dyDescent="0.2">
      <c r="A930" s="357" t="str">
        <f t="shared" si="275"/>
        <v/>
      </c>
      <c r="B930" s="357" t="str">
        <f t="shared" si="276"/>
        <v/>
      </c>
      <c r="C930" s="370"/>
      <c r="D930" s="318" t="str">
        <f t="shared" si="277"/>
        <v/>
      </c>
      <c r="E930" s="317"/>
      <c r="F930" s="347">
        <f t="shared" si="278"/>
        <v>0</v>
      </c>
      <c r="G930" s="347">
        <f t="shared" ref="G930:G935" si="279">ROUND(E930*F930,2)</f>
        <v>0</v>
      </c>
    </row>
    <row r="931" spans="1:7" s="342" customFormat="1" ht="24" customHeight="1" x14ac:dyDescent="0.2">
      <c r="A931" s="357" t="str">
        <f t="shared" si="275"/>
        <v/>
      </c>
      <c r="B931" s="357" t="str">
        <f t="shared" si="276"/>
        <v/>
      </c>
      <c r="C931" s="370"/>
      <c r="D931" s="318" t="str">
        <f t="shared" si="277"/>
        <v/>
      </c>
      <c r="E931" s="317"/>
      <c r="F931" s="347">
        <f t="shared" si="278"/>
        <v>0</v>
      </c>
      <c r="G931" s="347">
        <f t="shared" si="279"/>
        <v>0</v>
      </c>
    </row>
    <row r="932" spans="1:7" s="342" customFormat="1" ht="24" customHeight="1" x14ac:dyDescent="0.2">
      <c r="A932" s="357" t="str">
        <f t="shared" si="275"/>
        <v/>
      </c>
      <c r="B932" s="357" t="str">
        <f t="shared" si="276"/>
        <v/>
      </c>
      <c r="C932" s="370"/>
      <c r="D932" s="318" t="str">
        <f t="shared" si="277"/>
        <v/>
      </c>
      <c r="E932" s="317"/>
      <c r="F932" s="347">
        <f t="shared" si="278"/>
        <v>0</v>
      </c>
      <c r="G932" s="347">
        <f t="shared" si="279"/>
        <v>0</v>
      </c>
    </row>
    <row r="933" spans="1:7" s="342" customFormat="1" ht="24" customHeight="1" x14ac:dyDescent="0.2">
      <c r="A933" s="357" t="str">
        <f t="shared" si="275"/>
        <v/>
      </c>
      <c r="B933" s="357" t="str">
        <f t="shared" si="276"/>
        <v/>
      </c>
      <c r="C933" s="370"/>
      <c r="D933" s="318" t="str">
        <f t="shared" si="277"/>
        <v/>
      </c>
      <c r="E933" s="317"/>
      <c r="F933" s="347">
        <f t="shared" si="278"/>
        <v>0</v>
      </c>
      <c r="G933" s="347">
        <f t="shared" si="279"/>
        <v>0</v>
      </c>
    </row>
    <row r="934" spans="1:7" s="342" customFormat="1" ht="24" customHeight="1" x14ac:dyDescent="0.2">
      <c r="A934" s="357" t="str">
        <f>IFERROR(VLOOKUP(C934,Tabla_Insumos,4,FALSE),"")</f>
        <v/>
      </c>
      <c r="B934" s="357" t="str">
        <f>IFERROR(VLOOKUP(A934,Tabla_Indices,5,FALSE),"")</f>
        <v/>
      </c>
      <c r="C934" s="367"/>
      <c r="D934" s="316" t="str">
        <f>IFERROR(VLOOKUP(C934,Tabla_Insumos,2,FALSE),"")</f>
        <v/>
      </c>
      <c r="E934" s="320"/>
      <c r="F934" s="347">
        <f t="shared" si="278"/>
        <v>0</v>
      </c>
      <c r="G934" s="347">
        <f t="shared" si="279"/>
        <v>0</v>
      </c>
    </row>
    <row r="935" spans="1:7" s="342" customFormat="1" ht="24" customHeight="1" x14ac:dyDescent="0.2">
      <c r="A935" s="357" t="str">
        <f>IFERROR(VLOOKUP(C935,Tabla_Insumos,4,FALSE),"")</f>
        <v/>
      </c>
      <c r="B935" s="357" t="str">
        <f>IFERROR(VLOOKUP(A935,Tabla_Indices,5,FALSE),"")</f>
        <v/>
      </c>
      <c r="C935" s="367"/>
      <c r="D935" s="316" t="str">
        <f>IFERROR(VLOOKUP(C935,Tabla_Insumos,2,FALSE),"")</f>
        <v/>
      </c>
      <c r="E935" s="320"/>
      <c r="F935" s="347">
        <f t="shared" si="278"/>
        <v>0</v>
      </c>
      <c r="G935" s="347">
        <f t="shared" si="279"/>
        <v>0</v>
      </c>
    </row>
    <row r="936" spans="1:7" ht="24" customHeight="1" x14ac:dyDescent="0.2">
      <c r="A936" s="358"/>
      <c r="E936" s="322"/>
      <c r="F936" s="341" t="s">
        <v>30</v>
      </c>
      <c r="G936" s="368">
        <f>SUBTOTAL(9,G928:G935)</f>
        <v>0</v>
      </c>
    </row>
    <row r="937" spans="1:7" ht="24" customHeight="1" x14ac:dyDescent="0.2">
      <c r="A937" s="358"/>
      <c r="C937" s="77" t="s">
        <v>537</v>
      </c>
      <c r="E937" s="322"/>
      <c r="G937" s="340"/>
    </row>
    <row r="938" spans="1:7" s="342" customFormat="1" ht="24" customHeight="1" x14ac:dyDescent="0.2">
      <c r="A938" s="357" t="str">
        <f>IFERROR(VLOOKUP(C938,Tabla_Insumos,4,FALSE),"")</f>
        <v/>
      </c>
      <c r="B938" s="357" t="str">
        <f>IFERROR(VLOOKUP(C938,Tabla_Insumos,5,FALSE),"")</f>
        <v/>
      </c>
      <c r="C938" s="370"/>
      <c r="D938" s="318" t="str">
        <f>IFERROR(VLOOKUP(C938,Tabla_Insumos,2,FALSE),"")</f>
        <v/>
      </c>
      <c r="E938" s="317"/>
      <c r="F938" s="347">
        <f t="shared" ref="F938:F946" si="280">IFERROR(VLOOKUP(C938,Tabla_Insumos,3,FALSE),0)</f>
        <v>0</v>
      </c>
      <c r="G938" s="347">
        <f t="shared" ref="G938:G946" si="281">ROUND(E938*F938,2)</f>
        <v>0</v>
      </c>
    </row>
    <row r="939" spans="1:7" s="342" customFormat="1" ht="24" customHeight="1" x14ac:dyDescent="0.2">
      <c r="A939" s="357" t="str">
        <f>IFERROR(VLOOKUP(C939,Tabla_Insumos,4,FALSE),"")</f>
        <v/>
      </c>
      <c r="B939" s="357" t="str">
        <f>IFERROR(VLOOKUP(C939,Tabla_Insumos,5,FALSE),"")</f>
        <v/>
      </c>
      <c r="C939" s="370"/>
      <c r="D939" s="318" t="str">
        <f>IFERROR(VLOOKUP(C939,Tabla_Insumos,2,FALSE),"")</f>
        <v/>
      </c>
      <c r="E939" s="317"/>
      <c r="F939" s="347">
        <f t="shared" si="280"/>
        <v>0</v>
      </c>
      <c r="G939" s="347">
        <f t="shared" si="281"/>
        <v>0</v>
      </c>
    </row>
    <row r="940" spans="1:7" s="342" customFormat="1" ht="24" customHeight="1" x14ac:dyDescent="0.2">
      <c r="A940" s="357" t="str">
        <f t="shared" ref="A940:A946" si="282">IFERROR(VLOOKUP(C940,Tabla_Insumos,4,FALSE),"")</f>
        <v/>
      </c>
      <c r="B940" s="357" t="str">
        <f t="shared" ref="B940:B946" si="283">IFERROR(VLOOKUP(C940,Tabla_Insumos,5,FALSE),"")</f>
        <v/>
      </c>
      <c r="C940" s="367"/>
      <c r="D940" s="316" t="str">
        <f t="shared" ref="D940:D946" si="284">IFERROR(VLOOKUP(C940,Tabla_Insumos,2,FALSE),"")</f>
        <v/>
      </c>
      <c r="E940" s="320"/>
      <c r="F940" s="347">
        <f t="shared" si="280"/>
        <v>0</v>
      </c>
      <c r="G940" s="347">
        <f t="shared" si="281"/>
        <v>0</v>
      </c>
    </row>
    <row r="941" spans="1:7" s="342" customFormat="1" ht="24" customHeight="1" x14ac:dyDescent="0.2">
      <c r="A941" s="357" t="str">
        <f t="shared" si="282"/>
        <v/>
      </c>
      <c r="B941" s="357" t="str">
        <f t="shared" si="283"/>
        <v/>
      </c>
      <c r="C941" s="367"/>
      <c r="D941" s="316" t="str">
        <f t="shared" si="284"/>
        <v/>
      </c>
      <c r="E941" s="320"/>
      <c r="F941" s="347">
        <f t="shared" si="280"/>
        <v>0</v>
      </c>
      <c r="G941" s="347">
        <f t="shared" si="281"/>
        <v>0</v>
      </c>
    </row>
    <row r="942" spans="1:7" s="342" customFormat="1" ht="24" customHeight="1" x14ac:dyDescent="0.2">
      <c r="A942" s="357" t="str">
        <f t="shared" si="282"/>
        <v/>
      </c>
      <c r="B942" s="357" t="str">
        <f t="shared" si="283"/>
        <v/>
      </c>
      <c r="C942" s="367"/>
      <c r="D942" s="316" t="str">
        <f t="shared" si="284"/>
        <v/>
      </c>
      <c r="E942" s="320"/>
      <c r="F942" s="347">
        <f t="shared" si="280"/>
        <v>0</v>
      </c>
      <c r="G942" s="347">
        <f t="shared" si="281"/>
        <v>0</v>
      </c>
    </row>
    <row r="943" spans="1:7" s="342" customFormat="1" ht="24" customHeight="1" x14ac:dyDescent="0.2">
      <c r="A943" s="357" t="str">
        <f t="shared" si="282"/>
        <v/>
      </c>
      <c r="B943" s="357" t="str">
        <f t="shared" si="283"/>
        <v/>
      </c>
      <c r="C943" s="367"/>
      <c r="D943" s="316" t="str">
        <f t="shared" si="284"/>
        <v/>
      </c>
      <c r="E943" s="320"/>
      <c r="F943" s="347">
        <f t="shared" si="280"/>
        <v>0</v>
      </c>
      <c r="G943" s="347">
        <f t="shared" si="281"/>
        <v>0</v>
      </c>
    </row>
    <row r="944" spans="1:7" s="342" customFormat="1" ht="24" customHeight="1" x14ac:dyDescent="0.2">
      <c r="A944" s="357" t="str">
        <f t="shared" si="282"/>
        <v/>
      </c>
      <c r="B944" s="357" t="str">
        <f t="shared" si="283"/>
        <v/>
      </c>
      <c r="C944" s="367"/>
      <c r="D944" s="316" t="str">
        <f t="shared" si="284"/>
        <v/>
      </c>
      <c r="E944" s="320"/>
      <c r="F944" s="347">
        <f t="shared" si="280"/>
        <v>0</v>
      </c>
      <c r="G944" s="347">
        <f t="shared" si="281"/>
        <v>0</v>
      </c>
    </row>
    <row r="945" spans="1:7" s="342" customFormat="1" ht="24" customHeight="1" x14ac:dyDescent="0.2">
      <c r="A945" s="357" t="str">
        <f t="shared" si="282"/>
        <v/>
      </c>
      <c r="B945" s="357" t="str">
        <f t="shared" si="283"/>
        <v/>
      </c>
      <c r="C945" s="367"/>
      <c r="D945" s="316" t="str">
        <f t="shared" si="284"/>
        <v/>
      </c>
      <c r="E945" s="320"/>
      <c r="F945" s="347">
        <f t="shared" si="280"/>
        <v>0</v>
      </c>
      <c r="G945" s="347">
        <f t="shared" si="281"/>
        <v>0</v>
      </c>
    </row>
    <row r="946" spans="1:7" s="342" customFormat="1" ht="24" customHeight="1" x14ac:dyDescent="0.2">
      <c r="A946" s="357" t="str">
        <f t="shared" si="282"/>
        <v/>
      </c>
      <c r="B946" s="357" t="str">
        <f t="shared" si="283"/>
        <v/>
      </c>
      <c r="C946" s="367"/>
      <c r="D946" s="316" t="str">
        <f t="shared" si="284"/>
        <v/>
      </c>
      <c r="E946" s="320"/>
      <c r="F946" s="347">
        <f t="shared" si="280"/>
        <v>0</v>
      </c>
      <c r="G946" s="347">
        <f t="shared" si="281"/>
        <v>0</v>
      </c>
    </row>
    <row r="947" spans="1:7" ht="24" customHeight="1" x14ac:dyDescent="0.2">
      <c r="A947" s="359"/>
      <c r="E947" s="322"/>
      <c r="F947" s="341" t="s">
        <v>31</v>
      </c>
      <c r="G947" s="368">
        <f>SUBTOTAL(9,G938:G946)</f>
        <v>0</v>
      </c>
    </row>
    <row r="948" spans="1:7" ht="24" customHeight="1" x14ac:dyDescent="0.2">
      <c r="A948" s="358"/>
      <c r="E948" s="322"/>
      <c r="G948" s="340"/>
    </row>
    <row r="949" spans="1:7" ht="24" customHeight="1" x14ac:dyDescent="0.2">
      <c r="A949" s="360" t="str">
        <f>B907</f>
        <v>19</v>
      </c>
      <c r="B949" s="141" t="str">
        <f>C907</f>
        <v>Escuela Técnica General Manuel Savio</v>
      </c>
      <c r="C949" s="343"/>
      <c r="D949" s="343" t="s">
        <v>32</v>
      </c>
      <c r="E949" s="344"/>
      <c r="F949" s="371" t="s">
        <v>33</v>
      </c>
      <c r="G949" s="372">
        <f>SUBTOTAL(9,G912:G948)</f>
        <v>0</v>
      </c>
    </row>
    <row r="951" spans="1:7" ht="24" customHeight="1" x14ac:dyDescent="0.2">
      <c r="A951" s="349" t="s">
        <v>35</v>
      </c>
      <c r="B951" s="350"/>
      <c r="C951" s="143"/>
      <c r="D951" s="143"/>
      <c r="E951" s="143"/>
      <c r="F951" s="143"/>
      <c r="G951" s="361"/>
    </row>
    <row r="952" spans="1:7" ht="24" customHeight="1" x14ac:dyDescent="0.2">
      <c r="A952" s="352" t="s">
        <v>533</v>
      </c>
      <c r="B952" s="353" t="str">
        <f>Comitente</f>
        <v>DIRECCIÓN PROVINCIAL RED DE GAS</v>
      </c>
      <c r="C952" s="362"/>
      <c r="D952" s="77"/>
      <c r="E952" s="77"/>
      <c r="F952" s="336"/>
      <c r="G952" s="337"/>
    </row>
    <row r="953" spans="1:7" ht="24" customHeight="1" x14ac:dyDescent="0.2">
      <c r="A953" s="352" t="s">
        <v>534</v>
      </c>
      <c r="B953" s="353">
        <f>Contratista</f>
        <v>0</v>
      </c>
      <c r="C953" s="363"/>
      <c r="D953" s="363"/>
      <c r="E953" s="363"/>
      <c r="F953" s="336"/>
      <c r="G953" s="337"/>
    </row>
    <row r="954" spans="1:7" ht="24" customHeight="1" x14ac:dyDescent="0.2">
      <c r="A954" s="352" t="s">
        <v>22</v>
      </c>
      <c r="B954" s="353" t="str">
        <f>Obra</f>
        <v>MANTENIMIENTO CALINGASTA- SECTOR 1.B</v>
      </c>
      <c r="C954" s="363"/>
      <c r="D954" s="363"/>
      <c r="E954" s="363"/>
      <c r="F954" s="336" t="s">
        <v>36</v>
      </c>
      <c r="G954" s="364">
        <f>Fecha_Base</f>
        <v>0</v>
      </c>
    </row>
    <row r="955" spans="1:7" ht="24" customHeight="1" x14ac:dyDescent="0.2">
      <c r="A955" s="354" t="s">
        <v>532</v>
      </c>
      <c r="B955" s="161" t="str">
        <f>Ubicación</f>
        <v>Departamento CALINGASTA</v>
      </c>
      <c r="C955" s="77"/>
      <c r="E955" s="322"/>
      <c r="G955" s="340"/>
    </row>
    <row r="956" spans="1:7" ht="24" customHeight="1" x14ac:dyDescent="0.2">
      <c r="A956" s="354" t="s">
        <v>37</v>
      </c>
      <c r="B956" s="338" t="str">
        <f>IFERROR(VALUE(LEFT(B957,FIND(".",B957)-1)),"")</f>
        <v/>
      </c>
      <c r="C956" s="74" t="str">
        <f>IFERROR(VLOOKUP(B956,Tabla_CyP,2,FALSE),"")</f>
        <v/>
      </c>
      <c r="E956" s="322"/>
      <c r="G956" s="340"/>
    </row>
    <row r="957" spans="1:7" ht="24" customHeight="1" x14ac:dyDescent="0.2">
      <c r="A957" s="354" t="s">
        <v>23</v>
      </c>
      <c r="B957" s="339" t="str">
        <f>IFERROR(VLOOKUP(COUNTIF($A$1:A957,"ANALISIS DE PRECIOS"),Tabla_NumeroItem,2,FALSE),"")</f>
        <v/>
      </c>
      <c r="C957" s="74" t="str">
        <f>IFERROR(VLOOKUP(B957,Tabla_CyP,2,FALSE),"")</f>
        <v/>
      </c>
      <c r="E957" s="322"/>
      <c r="F957" s="336" t="s">
        <v>24</v>
      </c>
      <c r="G957" s="340" t="str">
        <f>IFERROR(VLOOKUP(B957,Tabla_CyP,4,FALSE),"")</f>
        <v/>
      </c>
    </row>
    <row r="958" spans="1:7" ht="24" customHeight="1" x14ac:dyDescent="0.2">
      <c r="A958" s="354"/>
      <c r="B958" s="161"/>
      <c r="E958" s="322"/>
      <c r="G958" s="340"/>
    </row>
    <row r="959" spans="1:7" ht="24" customHeight="1" x14ac:dyDescent="0.2">
      <c r="A959" s="429" t="s">
        <v>451</v>
      </c>
      <c r="B959" s="430"/>
      <c r="C959" s="431" t="s">
        <v>0</v>
      </c>
      <c r="D959" s="431" t="s">
        <v>25</v>
      </c>
      <c r="E959" s="433" t="s">
        <v>26</v>
      </c>
      <c r="F959" s="435" t="s">
        <v>27</v>
      </c>
      <c r="G959" s="435" t="s">
        <v>28</v>
      </c>
    </row>
    <row r="960" spans="1:7" ht="24" customHeight="1" x14ac:dyDescent="0.2">
      <c r="A960" s="355" t="s">
        <v>452</v>
      </c>
      <c r="B960" s="355" t="s">
        <v>453</v>
      </c>
      <c r="C960" s="432"/>
      <c r="D960" s="432"/>
      <c r="E960" s="434"/>
      <c r="F960" s="436"/>
      <c r="G960" s="436"/>
    </row>
    <row r="961" spans="1:7" ht="24" customHeight="1" x14ac:dyDescent="0.2">
      <c r="A961" s="333"/>
      <c r="B961" s="356"/>
      <c r="C961" s="106" t="s">
        <v>535</v>
      </c>
      <c r="D961" s="343"/>
      <c r="E961" s="344"/>
      <c r="F961" s="345"/>
      <c r="G961" s="346"/>
    </row>
    <row r="962" spans="1:7" s="342" customFormat="1" ht="24" customHeight="1" x14ac:dyDescent="0.2">
      <c r="A962" s="357" t="str">
        <f>IFERROR(VLOOKUP(C962,Tabla_Insumos,4,FALSE),"")</f>
        <v/>
      </c>
      <c r="B962" s="357" t="str">
        <f>IFERROR(VLOOKUP(C962,Tabla_Insumos,5,FALSE),"")</f>
        <v/>
      </c>
      <c r="C962" s="370"/>
      <c r="D962" s="318" t="str">
        <f>IFERROR(VLOOKUP(C962,Tabla_Insumos,2,FALSE),"")</f>
        <v/>
      </c>
      <c r="E962" s="317"/>
      <c r="F962" s="347">
        <f t="shared" ref="F962:F975" si="285">IFERROR(VLOOKUP(C962,Tabla_Insumos,3,FALSE),0)</f>
        <v>0</v>
      </c>
      <c r="G962" s="347">
        <f>ROUND(E962*F962,2)</f>
        <v>0</v>
      </c>
    </row>
    <row r="963" spans="1:7" s="342" customFormat="1" ht="24" customHeight="1" x14ac:dyDescent="0.2">
      <c r="A963" s="357" t="str">
        <f>IFERROR(VLOOKUP(C963,Tabla_Insumos,4,FALSE),"")</f>
        <v/>
      </c>
      <c r="B963" s="357" t="str">
        <f>IFERROR(VLOOKUP(C963,Tabla_Insumos,5,FALSE),"")</f>
        <v/>
      </c>
      <c r="C963" s="370"/>
      <c r="D963" s="318" t="str">
        <f>IFERROR(VLOOKUP(C963,Tabla_Insumos,2,FALSE),"")</f>
        <v/>
      </c>
      <c r="E963" s="317"/>
      <c r="F963" s="347">
        <f t="shared" si="285"/>
        <v>0</v>
      </c>
      <c r="G963" s="347">
        <f t="shared" ref="G963:G975" si="286">ROUND(E963*F963,2)</f>
        <v>0</v>
      </c>
    </row>
    <row r="964" spans="1:7" s="342" customFormat="1" ht="24" customHeight="1" x14ac:dyDescent="0.2">
      <c r="A964" s="357" t="str">
        <f>IFERROR(VLOOKUP(C964,Tabla_Insumos,4,FALSE),"")</f>
        <v/>
      </c>
      <c r="B964" s="357" t="str">
        <f>IFERROR(VLOOKUP(C964,Tabla_Insumos,5,FALSE),"")</f>
        <v/>
      </c>
      <c r="C964" s="370"/>
      <c r="D964" s="318" t="str">
        <f>IFERROR(VLOOKUP(C964,Tabla_Insumos,2,FALSE),"")</f>
        <v/>
      </c>
      <c r="E964" s="317"/>
      <c r="F964" s="347">
        <f t="shared" si="285"/>
        <v>0</v>
      </c>
      <c r="G964" s="347">
        <f t="shared" si="286"/>
        <v>0</v>
      </c>
    </row>
    <row r="965" spans="1:7" s="342" customFormat="1" ht="24" customHeight="1" x14ac:dyDescent="0.2">
      <c r="A965" s="357" t="str">
        <f>IFERROR(VLOOKUP(C965,Tabla_Insumos,4,FALSE),"")</f>
        <v/>
      </c>
      <c r="B965" s="357" t="str">
        <f>IFERROR(VLOOKUP(C965,Tabla_Insumos,5,FALSE),"")</f>
        <v/>
      </c>
      <c r="C965" s="370"/>
      <c r="D965" s="318" t="str">
        <f>IFERROR(VLOOKUP(C965,Tabla_Insumos,2,FALSE),"")</f>
        <v/>
      </c>
      <c r="E965" s="317"/>
      <c r="F965" s="347">
        <f t="shared" si="285"/>
        <v>0</v>
      </c>
      <c r="G965" s="347">
        <f t="shared" si="286"/>
        <v>0</v>
      </c>
    </row>
    <row r="966" spans="1:7" s="342" customFormat="1" ht="24" customHeight="1" x14ac:dyDescent="0.2">
      <c r="A966" s="357" t="str">
        <f t="shared" ref="A966:A975" si="287">IFERROR(VLOOKUP(C966,Tabla_Insumos,4,FALSE),"")</f>
        <v/>
      </c>
      <c r="B966" s="357" t="str">
        <f t="shared" ref="B966:B975" si="288">IFERROR(VLOOKUP(C966,Tabla_Insumos,5,FALSE),"")</f>
        <v/>
      </c>
      <c r="C966" s="367"/>
      <c r="D966" s="316" t="str">
        <f t="shared" ref="D966:D975" si="289">IFERROR(VLOOKUP(C966,Tabla_Insumos,2,FALSE),"")</f>
        <v/>
      </c>
      <c r="E966" s="320"/>
      <c r="F966" s="347">
        <f t="shared" si="285"/>
        <v>0</v>
      </c>
      <c r="G966" s="347">
        <f t="shared" si="286"/>
        <v>0</v>
      </c>
    </row>
    <row r="967" spans="1:7" s="342" customFormat="1" ht="24" customHeight="1" x14ac:dyDescent="0.2">
      <c r="A967" s="357" t="str">
        <f t="shared" si="287"/>
        <v/>
      </c>
      <c r="B967" s="357" t="str">
        <f t="shared" si="288"/>
        <v/>
      </c>
      <c r="C967" s="367"/>
      <c r="D967" s="316" t="str">
        <f t="shared" si="289"/>
        <v/>
      </c>
      <c r="E967" s="320"/>
      <c r="F967" s="347">
        <f t="shared" si="285"/>
        <v>0</v>
      </c>
      <c r="G967" s="347">
        <f t="shared" si="286"/>
        <v>0</v>
      </c>
    </row>
    <row r="968" spans="1:7" s="342" customFormat="1" ht="24" customHeight="1" x14ac:dyDescent="0.2">
      <c r="A968" s="357" t="str">
        <f t="shared" si="287"/>
        <v/>
      </c>
      <c r="B968" s="357" t="str">
        <f t="shared" si="288"/>
        <v/>
      </c>
      <c r="C968" s="367"/>
      <c r="D968" s="316" t="str">
        <f t="shared" si="289"/>
        <v/>
      </c>
      <c r="E968" s="320"/>
      <c r="F968" s="347">
        <f t="shared" si="285"/>
        <v>0</v>
      </c>
      <c r="G968" s="347">
        <f t="shared" si="286"/>
        <v>0</v>
      </c>
    </row>
    <row r="969" spans="1:7" s="342" customFormat="1" ht="24" customHeight="1" x14ac:dyDescent="0.2">
      <c r="A969" s="357" t="str">
        <f t="shared" si="287"/>
        <v/>
      </c>
      <c r="B969" s="357" t="str">
        <f t="shared" si="288"/>
        <v/>
      </c>
      <c r="C969" s="367"/>
      <c r="D969" s="316" t="str">
        <f t="shared" si="289"/>
        <v/>
      </c>
      <c r="E969" s="320"/>
      <c r="F969" s="347">
        <f t="shared" si="285"/>
        <v>0</v>
      </c>
      <c r="G969" s="347">
        <f t="shared" si="286"/>
        <v>0</v>
      </c>
    </row>
    <row r="970" spans="1:7" s="342" customFormat="1" ht="24" customHeight="1" x14ac:dyDescent="0.2">
      <c r="A970" s="357" t="str">
        <f t="shared" si="287"/>
        <v/>
      </c>
      <c r="B970" s="357" t="str">
        <f t="shared" si="288"/>
        <v/>
      </c>
      <c r="C970" s="367"/>
      <c r="D970" s="316" t="str">
        <f t="shared" si="289"/>
        <v/>
      </c>
      <c r="E970" s="320"/>
      <c r="F970" s="347">
        <f t="shared" si="285"/>
        <v>0</v>
      </c>
      <c r="G970" s="347">
        <f t="shared" si="286"/>
        <v>0</v>
      </c>
    </row>
    <row r="971" spans="1:7" s="342" customFormat="1" ht="24" customHeight="1" x14ac:dyDescent="0.2">
      <c r="A971" s="357" t="str">
        <f t="shared" si="287"/>
        <v/>
      </c>
      <c r="B971" s="357" t="str">
        <f t="shared" si="288"/>
        <v/>
      </c>
      <c r="C971" s="367"/>
      <c r="D971" s="316" t="str">
        <f t="shared" si="289"/>
        <v/>
      </c>
      <c r="E971" s="320"/>
      <c r="F971" s="347">
        <f t="shared" si="285"/>
        <v>0</v>
      </c>
      <c r="G971" s="347">
        <f t="shared" si="286"/>
        <v>0</v>
      </c>
    </row>
    <row r="972" spans="1:7" s="342" customFormat="1" ht="24" customHeight="1" x14ac:dyDescent="0.2">
      <c r="A972" s="357" t="str">
        <f t="shared" si="287"/>
        <v/>
      </c>
      <c r="B972" s="357" t="str">
        <f t="shared" si="288"/>
        <v/>
      </c>
      <c r="C972" s="367"/>
      <c r="D972" s="316" t="str">
        <f t="shared" si="289"/>
        <v/>
      </c>
      <c r="E972" s="320"/>
      <c r="F972" s="347">
        <f t="shared" si="285"/>
        <v>0</v>
      </c>
      <c r="G972" s="347">
        <f t="shared" si="286"/>
        <v>0</v>
      </c>
    </row>
    <row r="973" spans="1:7" s="342" customFormat="1" ht="24" customHeight="1" x14ac:dyDescent="0.2">
      <c r="A973" s="357" t="str">
        <f t="shared" si="287"/>
        <v/>
      </c>
      <c r="B973" s="357" t="str">
        <f t="shared" si="288"/>
        <v/>
      </c>
      <c r="C973" s="367"/>
      <c r="D973" s="316" t="str">
        <f t="shared" si="289"/>
        <v/>
      </c>
      <c r="E973" s="320"/>
      <c r="F973" s="347">
        <f t="shared" si="285"/>
        <v>0</v>
      </c>
      <c r="G973" s="347">
        <f t="shared" si="286"/>
        <v>0</v>
      </c>
    </row>
    <row r="974" spans="1:7" s="342" customFormat="1" ht="24" customHeight="1" x14ac:dyDescent="0.2">
      <c r="A974" s="357" t="str">
        <f t="shared" si="287"/>
        <v/>
      </c>
      <c r="B974" s="357" t="str">
        <f t="shared" si="288"/>
        <v/>
      </c>
      <c r="C974" s="367"/>
      <c r="D974" s="316" t="str">
        <f t="shared" si="289"/>
        <v/>
      </c>
      <c r="E974" s="320"/>
      <c r="F974" s="347">
        <f t="shared" si="285"/>
        <v>0</v>
      </c>
      <c r="G974" s="347">
        <f t="shared" si="286"/>
        <v>0</v>
      </c>
    </row>
    <row r="975" spans="1:7" s="342" customFormat="1" ht="24" customHeight="1" x14ac:dyDescent="0.2">
      <c r="A975" s="357" t="str">
        <f t="shared" si="287"/>
        <v/>
      </c>
      <c r="B975" s="357" t="str">
        <f t="shared" si="288"/>
        <v/>
      </c>
      <c r="C975" s="367"/>
      <c r="D975" s="316" t="str">
        <f t="shared" si="289"/>
        <v/>
      </c>
      <c r="E975" s="320"/>
      <c r="F975" s="348">
        <f t="shared" si="285"/>
        <v>0</v>
      </c>
      <c r="G975" s="347">
        <f t="shared" si="286"/>
        <v>0</v>
      </c>
    </row>
    <row r="976" spans="1:7" ht="24" customHeight="1" x14ac:dyDescent="0.2">
      <c r="A976" s="358"/>
      <c r="E976" s="322"/>
      <c r="F976" s="341" t="s">
        <v>29</v>
      </c>
      <c r="G976" s="368">
        <f>SUBTOTAL(9,G962:G975)</f>
        <v>0</v>
      </c>
    </row>
    <row r="977" spans="1:7" ht="24" customHeight="1" x14ac:dyDescent="0.2">
      <c r="A977" s="358"/>
      <c r="C977" s="77" t="s">
        <v>536</v>
      </c>
      <c r="E977" s="322"/>
      <c r="G977" s="340"/>
    </row>
    <row r="978" spans="1:7" s="342" customFormat="1" ht="24" customHeight="1" x14ac:dyDescent="0.2">
      <c r="A978" s="357" t="str">
        <f t="shared" ref="A978:A983" si="290">IFERROR(VLOOKUP(C978,Tabla_Insumos,4,FALSE),"")</f>
        <v/>
      </c>
      <c r="B978" s="357" t="str">
        <f t="shared" ref="B978:B983" si="291">IFERROR(VLOOKUP(A978,Tabla_Indices,5,FALSE),"")</f>
        <v/>
      </c>
      <c r="C978" s="370"/>
      <c r="D978" s="318" t="str">
        <f t="shared" ref="D978:D983" si="292">IFERROR(VLOOKUP(C978,Tabla_Insumos,2,FALSE),"")</f>
        <v/>
      </c>
      <c r="E978" s="317"/>
      <c r="F978" s="347">
        <f t="shared" ref="F978:F985" si="293">IFERROR(VLOOKUP(C978,Tabla_Insumos,3,FALSE),0)</f>
        <v>0</v>
      </c>
      <c r="G978" s="347">
        <f>ROUND(E978*F978,2)</f>
        <v>0</v>
      </c>
    </row>
    <row r="979" spans="1:7" s="342" customFormat="1" ht="24" customHeight="1" x14ac:dyDescent="0.2">
      <c r="A979" s="357" t="str">
        <f t="shared" si="290"/>
        <v/>
      </c>
      <c r="B979" s="357" t="str">
        <f t="shared" si="291"/>
        <v/>
      </c>
      <c r="C979" s="370"/>
      <c r="D979" s="318" t="str">
        <f t="shared" si="292"/>
        <v/>
      </c>
      <c r="E979" s="317"/>
      <c r="F979" s="347">
        <f t="shared" si="293"/>
        <v>0</v>
      </c>
      <c r="G979" s="347">
        <f>ROUND(E979*F979,2)</f>
        <v>0</v>
      </c>
    </row>
    <row r="980" spans="1:7" s="342" customFormat="1" ht="24" customHeight="1" x14ac:dyDescent="0.2">
      <c r="A980" s="357" t="str">
        <f t="shared" si="290"/>
        <v/>
      </c>
      <c r="B980" s="357" t="str">
        <f t="shared" si="291"/>
        <v/>
      </c>
      <c r="C980" s="370"/>
      <c r="D980" s="318" t="str">
        <f t="shared" si="292"/>
        <v/>
      </c>
      <c r="E980" s="317"/>
      <c r="F980" s="347">
        <f t="shared" si="293"/>
        <v>0</v>
      </c>
      <c r="G980" s="347">
        <f t="shared" ref="G980:G985" si="294">ROUND(E980*F980,2)</f>
        <v>0</v>
      </c>
    </row>
    <row r="981" spans="1:7" s="342" customFormat="1" ht="24" customHeight="1" x14ac:dyDescent="0.2">
      <c r="A981" s="357" t="str">
        <f t="shared" si="290"/>
        <v/>
      </c>
      <c r="B981" s="357" t="str">
        <f t="shared" si="291"/>
        <v/>
      </c>
      <c r="C981" s="370"/>
      <c r="D981" s="318" t="str">
        <f t="shared" si="292"/>
        <v/>
      </c>
      <c r="E981" s="317"/>
      <c r="F981" s="347">
        <f t="shared" si="293"/>
        <v>0</v>
      </c>
      <c r="G981" s="347">
        <f t="shared" si="294"/>
        <v>0</v>
      </c>
    </row>
    <row r="982" spans="1:7" s="342" customFormat="1" ht="24" customHeight="1" x14ac:dyDescent="0.2">
      <c r="A982" s="357" t="str">
        <f t="shared" si="290"/>
        <v/>
      </c>
      <c r="B982" s="357" t="str">
        <f t="shared" si="291"/>
        <v/>
      </c>
      <c r="C982" s="370"/>
      <c r="D982" s="318" t="str">
        <f t="shared" si="292"/>
        <v/>
      </c>
      <c r="E982" s="317"/>
      <c r="F982" s="347">
        <f t="shared" si="293"/>
        <v>0</v>
      </c>
      <c r="G982" s="347">
        <f t="shared" si="294"/>
        <v>0</v>
      </c>
    </row>
    <row r="983" spans="1:7" s="342" customFormat="1" ht="24" customHeight="1" x14ac:dyDescent="0.2">
      <c r="A983" s="357" t="str">
        <f t="shared" si="290"/>
        <v/>
      </c>
      <c r="B983" s="357" t="str">
        <f t="shared" si="291"/>
        <v/>
      </c>
      <c r="C983" s="370"/>
      <c r="D983" s="318" t="str">
        <f t="shared" si="292"/>
        <v/>
      </c>
      <c r="E983" s="317"/>
      <c r="F983" s="347">
        <f t="shared" si="293"/>
        <v>0</v>
      </c>
      <c r="G983" s="347">
        <f t="shared" si="294"/>
        <v>0</v>
      </c>
    </row>
    <row r="984" spans="1:7" s="342" customFormat="1" ht="24" customHeight="1" x14ac:dyDescent="0.2">
      <c r="A984" s="357" t="str">
        <f>IFERROR(VLOOKUP(C984,Tabla_Insumos,4,FALSE),"")</f>
        <v/>
      </c>
      <c r="B984" s="357" t="str">
        <f>IFERROR(VLOOKUP(A984,Tabla_Indices,5,FALSE),"")</f>
        <v/>
      </c>
      <c r="C984" s="367"/>
      <c r="D984" s="316" t="str">
        <f>IFERROR(VLOOKUP(C984,Tabla_Insumos,2,FALSE),"")</f>
        <v/>
      </c>
      <c r="E984" s="320"/>
      <c r="F984" s="347">
        <f t="shared" si="293"/>
        <v>0</v>
      </c>
      <c r="G984" s="347">
        <f t="shared" si="294"/>
        <v>0</v>
      </c>
    </row>
    <row r="985" spans="1:7" s="342" customFormat="1" ht="24" customHeight="1" x14ac:dyDescent="0.2">
      <c r="A985" s="357" t="str">
        <f>IFERROR(VLOOKUP(C985,Tabla_Insumos,4,FALSE),"")</f>
        <v/>
      </c>
      <c r="B985" s="357" t="str">
        <f>IFERROR(VLOOKUP(A985,Tabla_Indices,5,FALSE),"")</f>
        <v/>
      </c>
      <c r="C985" s="367"/>
      <c r="D985" s="316" t="str">
        <f>IFERROR(VLOOKUP(C985,Tabla_Insumos,2,FALSE),"")</f>
        <v/>
      </c>
      <c r="E985" s="320"/>
      <c r="F985" s="347">
        <f t="shared" si="293"/>
        <v>0</v>
      </c>
      <c r="G985" s="347">
        <f t="shared" si="294"/>
        <v>0</v>
      </c>
    </row>
    <row r="986" spans="1:7" ht="24" customHeight="1" x14ac:dyDescent="0.2">
      <c r="A986" s="358"/>
      <c r="E986" s="322"/>
      <c r="F986" s="341" t="s">
        <v>30</v>
      </c>
      <c r="G986" s="368">
        <f>SUBTOTAL(9,G978:G985)</f>
        <v>0</v>
      </c>
    </row>
    <row r="987" spans="1:7" ht="24" customHeight="1" x14ac:dyDescent="0.2">
      <c r="A987" s="358"/>
      <c r="C987" s="77" t="s">
        <v>537</v>
      </c>
      <c r="E987" s="322"/>
      <c r="G987" s="340"/>
    </row>
    <row r="988" spans="1:7" s="342" customFormat="1" ht="24" customHeight="1" x14ac:dyDescent="0.2">
      <c r="A988" s="357" t="str">
        <f>IFERROR(VLOOKUP(C988,Tabla_Insumos,4,FALSE),"")</f>
        <v/>
      </c>
      <c r="B988" s="357" t="str">
        <f>IFERROR(VLOOKUP(C988,Tabla_Insumos,5,FALSE),"")</f>
        <v/>
      </c>
      <c r="C988" s="370"/>
      <c r="D988" s="318" t="str">
        <f>IFERROR(VLOOKUP(C988,Tabla_Insumos,2,FALSE),"")</f>
        <v/>
      </c>
      <c r="E988" s="317"/>
      <c r="F988" s="347">
        <f t="shared" ref="F988:F996" si="295">IFERROR(VLOOKUP(C988,Tabla_Insumos,3,FALSE),0)</f>
        <v>0</v>
      </c>
      <c r="G988" s="347">
        <f t="shared" ref="G988:G996" si="296">ROUND(E988*F988,2)</f>
        <v>0</v>
      </c>
    </row>
    <row r="989" spans="1:7" s="342" customFormat="1" ht="24" customHeight="1" x14ac:dyDescent="0.2">
      <c r="A989" s="357" t="str">
        <f>IFERROR(VLOOKUP(C989,Tabla_Insumos,4,FALSE),"")</f>
        <v/>
      </c>
      <c r="B989" s="357" t="str">
        <f>IFERROR(VLOOKUP(C989,Tabla_Insumos,5,FALSE),"")</f>
        <v/>
      </c>
      <c r="C989" s="370"/>
      <c r="D989" s="318" t="str">
        <f>IFERROR(VLOOKUP(C989,Tabla_Insumos,2,FALSE),"")</f>
        <v/>
      </c>
      <c r="E989" s="317"/>
      <c r="F989" s="347">
        <f t="shared" si="295"/>
        <v>0</v>
      </c>
      <c r="G989" s="347">
        <f t="shared" si="296"/>
        <v>0</v>
      </c>
    </row>
    <row r="990" spans="1:7" s="342" customFormat="1" ht="24" customHeight="1" x14ac:dyDescent="0.2">
      <c r="A990" s="357" t="str">
        <f t="shared" ref="A990:A996" si="297">IFERROR(VLOOKUP(C990,Tabla_Insumos,4,FALSE),"")</f>
        <v/>
      </c>
      <c r="B990" s="357" t="str">
        <f t="shared" ref="B990:B996" si="298">IFERROR(VLOOKUP(C990,Tabla_Insumos,5,FALSE),"")</f>
        <v/>
      </c>
      <c r="C990" s="367"/>
      <c r="D990" s="316" t="str">
        <f t="shared" ref="D990:D996" si="299">IFERROR(VLOOKUP(C990,Tabla_Insumos,2,FALSE),"")</f>
        <v/>
      </c>
      <c r="E990" s="320"/>
      <c r="F990" s="347">
        <f t="shared" si="295"/>
        <v>0</v>
      </c>
      <c r="G990" s="347">
        <f t="shared" si="296"/>
        <v>0</v>
      </c>
    </row>
    <row r="991" spans="1:7" s="342" customFormat="1" ht="24" customHeight="1" x14ac:dyDescent="0.2">
      <c r="A991" s="357" t="str">
        <f t="shared" si="297"/>
        <v/>
      </c>
      <c r="B991" s="357" t="str">
        <f t="shared" si="298"/>
        <v/>
      </c>
      <c r="C991" s="367"/>
      <c r="D991" s="316" t="str">
        <f t="shared" si="299"/>
        <v/>
      </c>
      <c r="E991" s="320"/>
      <c r="F991" s="347">
        <f t="shared" si="295"/>
        <v>0</v>
      </c>
      <c r="G991" s="347">
        <f t="shared" si="296"/>
        <v>0</v>
      </c>
    </row>
    <row r="992" spans="1:7" s="342" customFormat="1" ht="24" customHeight="1" x14ac:dyDescent="0.2">
      <c r="A992" s="357" t="str">
        <f t="shared" si="297"/>
        <v/>
      </c>
      <c r="B992" s="357" t="str">
        <f t="shared" si="298"/>
        <v/>
      </c>
      <c r="C992" s="367"/>
      <c r="D992" s="316" t="str">
        <f t="shared" si="299"/>
        <v/>
      </c>
      <c r="E992" s="320"/>
      <c r="F992" s="347">
        <f t="shared" si="295"/>
        <v>0</v>
      </c>
      <c r="G992" s="347">
        <f t="shared" si="296"/>
        <v>0</v>
      </c>
    </row>
    <row r="993" spans="1:7" s="342" customFormat="1" ht="24" customHeight="1" x14ac:dyDescent="0.2">
      <c r="A993" s="357" t="str">
        <f t="shared" si="297"/>
        <v/>
      </c>
      <c r="B993" s="357" t="str">
        <f t="shared" si="298"/>
        <v/>
      </c>
      <c r="C993" s="367"/>
      <c r="D993" s="316" t="str">
        <f t="shared" si="299"/>
        <v/>
      </c>
      <c r="E993" s="320"/>
      <c r="F993" s="347">
        <f t="shared" si="295"/>
        <v>0</v>
      </c>
      <c r="G993" s="347">
        <f t="shared" si="296"/>
        <v>0</v>
      </c>
    </row>
    <row r="994" spans="1:7" s="342" customFormat="1" ht="24" customHeight="1" x14ac:dyDescent="0.2">
      <c r="A994" s="357" t="str">
        <f t="shared" si="297"/>
        <v/>
      </c>
      <c r="B994" s="357" t="str">
        <f t="shared" si="298"/>
        <v/>
      </c>
      <c r="C994" s="367"/>
      <c r="D994" s="316" t="str">
        <f t="shared" si="299"/>
        <v/>
      </c>
      <c r="E994" s="320"/>
      <c r="F994" s="347">
        <f t="shared" si="295"/>
        <v>0</v>
      </c>
      <c r="G994" s="347">
        <f t="shared" si="296"/>
        <v>0</v>
      </c>
    </row>
    <row r="995" spans="1:7" s="342" customFormat="1" ht="24" customHeight="1" x14ac:dyDescent="0.2">
      <c r="A995" s="357" t="str">
        <f t="shared" si="297"/>
        <v/>
      </c>
      <c r="B995" s="357" t="str">
        <f t="shared" si="298"/>
        <v/>
      </c>
      <c r="C995" s="367"/>
      <c r="D995" s="316" t="str">
        <f t="shared" si="299"/>
        <v/>
      </c>
      <c r="E995" s="320"/>
      <c r="F995" s="347">
        <f t="shared" si="295"/>
        <v>0</v>
      </c>
      <c r="G995" s="347">
        <f t="shared" si="296"/>
        <v>0</v>
      </c>
    </row>
    <row r="996" spans="1:7" s="342" customFormat="1" ht="24" customHeight="1" x14ac:dyDescent="0.2">
      <c r="A996" s="357" t="str">
        <f t="shared" si="297"/>
        <v/>
      </c>
      <c r="B996" s="357" t="str">
        <f t="shared" si="298"/>
        <v/>
      </c>
      <c r="C996" s="367"/>
      <c r="D996" s="316" t="str">
        <f t="shared" si="299"/>
        <v/>
      </c>
      <c r="E996" s="320"/>
      <c r="F996" s="347">
        <f t="shared" si="295"/>
        <v>0</v>
      </c>
      <c r="G996" s="347">
        <f t="shared" si="296"/>
        <v>0</v>
      </c>
    </row>
    <row r="997" spans="1:7" ht="24" customHeight="1" x14ac:dyDescent="0.2">
      <c r="A997" s="359"/>
      <c r="E997" s="322"/>
      <c r="F997" s="341" t="s">
        <v>31</v>
      </c>
      <c r="G997" s="368">
        <f>SUBTOTAL(9,G988:G996)</f>
        <v>0</v>
      </c>
    </row>
    <row r="998" spans="1:7" ht="24" customHeight="1" x14ac:dyDescent="0.2">
      <c r="A998" s="358"/>
      <c r="E998" s="322"/>
      <c r="G998" s="340"/>
    </row>
    <row r="999" spans="1:7" ht="24" customHeight="1" x14ac:dyDescent="0.2">
      <c r="A999" s="360" t="str">
        <f>B957</f>
        <v/>
      </c>
      <c r="B999" s="141" t="str">
        <f>C957</f>
        <v/>
      </c>
      <c r="C999" s="343"/>
      <c r="D999" s="343" t="s">
        <v>32</v>
      </c>
      <c r="E999" s="344"/>
      <c r="F999" s="371" t="s">
        <v>33</v>
      </c>
      <c r="G999" s="372">
        <f>SUBTOTAL(9,G962:G998)</f>
        <v>0</v>
      </c>
    </row>
    <row r="1001" spans="1:7" ht="24" customHeight="1" x14ac:dyDescent="0.2">
      <c r="A1001" s="349" t="s">
        <v>35</v>
      </c>
      <c r="B1001" s="350"/>
      <c r="C1001" s="143"/>
      <c r="D1001" s="143"/>
      <c r="E1001" s="143"/>
      <c r="F1001" s="143"/>
      <c r="G1001" s="361"/>
    </row>
    <row r="1002" spans="1:7" ht="24" customHeight="1" x14ac:dyDescent="0.2">
      <c r="A1002" s="352" t="s">
        <v>533</v>
      </c>
      <c r="B1002" s="353" t="str">
        <f>Comitente</f>
        <v>DIRECCIÓN PROVINCIAL RED DE GAS</v>
      </c>
      <c r="C1002" s="362"/>
      <c r="D1002" s="77"/>
      <c r="E1002" s="77"/>
      <c r="F1002" s="336"/>
      <c r="G1002" s="337"/>
    </row>
    <row r="1003" spans="1:7" ht="24" customHeight="1" x14ac:dyDescent="0.2">
      <c r="A1003" s="352" t="s">
        <v>534</v>
      </c>
      <c r="B1003" s="353">
        <f>Contratista</f>
        <v>0</v>
      </c>
      <c r="C1003" s="363"/>
      <c r="D1003" s="363"/>
      <c r="E1003" s="363"/>
      <c r="F1003" s="336"/>
      <c r="G1003" s="337"/>
    </row>
    <row r="1004" spans="1:7" ht="24" customHeight="1" x14ac:dyDescent="0.2">
      <c r="A1004" s="352" t="s">
        <v>22</v>
      </c>
      <c r="B1004" s="353" t="str">
        <f>Obra</f>
        <v>MANTENIMIENTO CALINGASTA- SECTOR 1.B</v>
      </c>
      <c r="C1004" s="363"/>
      <c r="D1004" s="363"/>
      <c r="E1004" s="363"/>
      <c r="F1004" s="336" t="s">
        <v>36</v>
      </c>
      <c r="G1004" s="364">
        <f>Fecha_Base</f>
        <v>0</v>
      </c>
    </row>
    <row r="1005" spans="1:7" ht="24" customHeight="1" x14ac:dyDescent="0.2">
      <c r="A1005" s="354" t="s">
        <v>532</v>
      </c>
      <c r="B1005" s="161" t="str">
        <f>Ubicación</f>
        <v>Departamento CALINGASTA</v>
      </c>
      <c r="C1005" s="77"/>
      <c r="E1005" s="322"/>
      <c r="G1005" s="340"/>
    </row>
    <row r="1006" spans="1:7" ht="24" customHeight="1" x14ac:dyDescent="0.2">
      <c r="A1006" s="354" t="s">
        <v>37</v>
      </c>
      <c r="B1006" s="338" t="str">
        <f>IFERROR(VALUE(LEFT(B1007,FIND(".",B1007)-1)),"")</f>
        <v/>
      </c>
      <c r="C1006" s="74" t="str">
        <f>IFERROR(VLOOKUP(B1006,Tabla_CyP,2,FALSE),"")</f>
        <v/>
      </c>
      <c r="E1006" s="322"/>
      <c r="G1006" s="340"/>
    </row>
    <row r="1007" spans="1:7" ht="24" customHeight="1" x14ac:dyDescent="0.2">
      <c r="A1007" s="354" t="s">
        <v>23</v>
      </c>
      <c r="B1007" s="339" t="str">
        <f>IFERROR(VLOOKUP(COUNTIF($A$1:A1007,"ANALISIS DE PRECIOS"),Tabla_NumeroItem,2,FALSE),"")</f>
        <v/>
      </c>
      <c r="C1007" s="74" t="str">
        <f>IFERROR(VLOOKUP(B1007,Tabla_CyP,2,FALSE),"")</f>
        <v/>
      </c>
      <c r="E1007" s="322"/>
      <c r="F1007" s="336" t="s">
        <v>24</v>
      </c>
      <c r="G1007" s="340" t="str">
        <f>IFERROR(VLOOKUP(B1007,Tabla_CyP,4,FALSE),"")</f>
        <v/>
      </c>
    </row>
    <row r="1008" spans="1:7" ht="24" customHeight="1" x14ac:dyDescent="0.2">
      <c r="A1008" s="354"/>
      <c r="B1008" s="161"/>
      <c r="E1008" s="322"/>
      <c r="G1008" s="340"/>
    </row>
    <row r="1009" spans="1:7" ht="24" customHeight="1" x14ac:dyDescent="0.2">
      <c r="A1009" s="429" t="s">
        <v>451</v>
      </c>
      <c r="B1009" s="430"/>
      <c r="C1009" s="431" t="s">
        <v>0</v>
      </c>
      <c r="D1009" s="431" t="s">
        <v>25</v>
      </c>
      <c r="E1009" s="433" t="s">
        <v>26</v>
      </c>
      <c r="F1009" s="435" t="s">
        <v>27</v>
      </c>
      <c r="G1009" s="435" t="s">
        <v>28</v>
      </c>
    </row>
    <row r="1010" spans="1:7" ht="24" customHeight="1" x14ac:dyDescent="0.2">
      <c r="A1010" s="355" t="s">
        <v>452</v>
      </c>
      <c r="B1010" s="355" t="s">
        <v>453</v>
      </c>
      <c r="C1010" s="432"/>
      <c r="D1010" s="432"/>
      <c r="E1010" s="434"/>
      <c r="F1010" s="436"/>
      <c r="G1010" s="436"/>
    </row>
    <row r="1011" spans="1:7" ht="24" customHeight="1" x14ac:dyDescent="0.2">
      <c r="A1011" s="333"/>
      <c r="B1011" s="356"/>
      <c r="C1011" s="106" t="s">
        <v>535</v>
      </c>
      <c r="D1011" s="343"/>
      <c r="E1011" s="344"/>
      <c r="F1011" s="345"/>
      <c r="G1011" s="346"/>
    </row>
    <row r="1012" spans="1:7" s="342" customFormat="1" ht="24" customHeight="1" x14ac:dyDescent="0.2">
      <c r="A1012" s="357" t="str">
        <f>IFERROR(VLOOKUP(C1012,Tabla_Insumos,4,FALSE),"")</f>
        <v/>
      </c>
      <c r="B1012" s="357" t="str">
        <f>IFERROR(VLOOKUP(C1012,Tabla_Insumos,5,FALSE),"")</f>
        <v/>
      </c>
      <c r="C1012" s="370"/>
      <c r="D1012" s="318" t="str">
        <f>IFERROR(VLOOKUP(C1012,Tabla_Insumos,2,FALSE),"")</f>
        <v/>
      </c>
      <c r="E1012" s="317"/>
      <c r="F1012" s="347">
        <f t="shared" ref="F1012:F1025" si="300">IFERROR(VLOOKUP(C1012,Tabla_Insumos,3,FALSE),0)</f>
        <v>0</v>
      </c>
      <c r="G1012" s="347">
        <f>ROUND(E1012*F1012,2)</f>
        <v>0</v>
      </c>
    </row>
    <row r="1013" spans="1:7" s="342" customFormat="1" ht="24" customHeight="1" x14ac:dyDescent="0.2">
      <c r="A1013" s="357" t="str">
        <f>IFERROR(VLOOKUP(C1013,Tabla_Insumos,4,FALSE),"")</f>
        <v/>
      </c>
      <c r="B1013" s="357" t="str">
        <f>IFERROR(VLOOKUP(C1013,Tabla_Insumos,5,FALSE),"")</f>
        <v/>
      </c>
      <c r="C1013" s="370"/>
      <c r="D1013" s="318" t="str">
        <f>IFERROR(VLOOKUP(C1013,Tabla_Insumos,2,FALSE),"")</f>
        <v/>
      </c>
      <c r="E1013" s="317"/>
      <c r="F1013" s="347">
        <f t="shared" si="300"/>
        <v>0</v>
      </c>
      <c r="G1013" s="347">
        <f t="shared" ref="G1013:G1025" si="301">ROUND(E1013*F1013,2)</f>
        <v>0</v>
      </c>
    </row>
    <row r="1014" spans="1:7" s="342" customFormat="1" ht="24" customHeight="1" x14ac:dyDescent="0.2">
      <c r="A1014" s="357" t="str">
        <f>IFERROR(VLOOKUP(C1014,Tabla_Insumos,4,FALSE),"")</f>
        <v/>
      </c>
      <c r="B1014" s="357" t="str">
        <f>IFERROR(VLOOKUP(C1014,Tabla_Insumos,5,FALSE),"")</f>
        <v/>
      </c>
      <c r="C1014" s="370"/>
      <c r="D1014" s="318" t="str">
        <f>IFERROR(VLOOKUP(C1014,Tabla_Insumos,2,FALSE),"")</f>
        <v/>
      </c>
      <c r="E1014" s="317"/>
      <c r="F1014" s="347">
        <f t="shared" si="300"/>
        <v>0</v>
      </c>
      <c r="G1014" s="347">
        <f t="shared" si="301"/>
        <v>0</v>
      </c>
    </row>
    <row r="1015" spans="1:7" s="342" customFormat="1" ht="24" customHeight="1" x14ac:dyDescent="0.2">
      <c r="A1015" s="357" t="str">
        <f t="shared" ref="A1015:A1025" si="302">IFERROR(VLOOKUP(C1015,Tabla_Insumos,4,FALSE),"")</f>
        <v/>
      </c>
      <c r="B1015" s="357" t="str">
        <f t="shared" ref="B1015:B1025" si="303">IFERROR(VLOOKUP(C1015,Tabla_Insumos,5,FALSE),"")</f>
        <v/>
      </c>
      <c r="C1015" s="367"/>
      <c r="D1015" s="316" t="str">
        <f t="shared" ref="D1015:D1025" si="304">IFERROR(VLOOKUP(C1015,Tabla_Insumos,2,FALSE),"")</f>
        <v/>
      </c>
      <c r="E1015" s="320"/>
      <c r="F1015" s="347">
        <f t="shared" si="300"/>
        <v>0</v>
      </c>
      <c r="G1015" s="347">
        <f t="shared" si="301"/>
        <v>0</v>
      </c>
    </row>
    <row r="1016" spans="1:7" s="342" customFormat="1" ht="24" customHeight="1" x14ac:dyDescent="0.2">
      <c r="A1016" s="357" t="str">
        <f t="shared" si="302"/>
        <v/>
      </c>
      <c r="B1016" s="357" t="str">
        <f t="shared" si="303"/>
        <v/>
      </c>
      <c r="C1016" s="367"/>
      <c r="D1016" s="316" t="str">
        <f t="shared" si="304"/>
        <v/>
      </c>
      <c r="E1016" s="320"/>
      <c r="F1016" s="347">
        <f t="shared" si="300"/>
        <v>0</v>
      </c>
      <c r="G1016" s="347">
        <f t="shared" si="301"/>
        <v>0</v>
      </c>
    </row>
    <row r="1017" spans="1:7" s="342" customFormat="1" ht="24" customHeight="1" x14ac:dyDescent="0.2">
      <c r="A1017" s="357" t="str">
        <f t="shared" si="302"/>
        <v/>
      </c>
      <c r="B1017" s="357" t="str">
        <f t="shared" si="303"/>
        <v/>
      </c>
      <c r="C1017" s="367"/>
      <c r="D1017" s="316" t="str">
        <f t="shared" si="304"/>
        <v/>
      </c>
      <c r="E1017" s="320"/>
      <c r="F1017" s="347">
        <f t="shared" si="300"/>
        <v>0</v>
      </c>
      <c r="G1017" s="347">
        <f t="shared" si="301"/>
        <v>0</v>
      </c>
    </row>
    <row r="1018" spans="1:7" s="342" customFormat="1" ht="24" customHeight="1" x14ac:dyDescent="0.2">
      <c r="A1018" s="357" t="str">
        <f t="shared" si="302"/>
        <v/>
      </c>
      <c r="B1018" s="357" t="str">
        <f t="shared" si="303"/>
        <v/>
      </c>
      <c r="C1018" s="367"/>
      <c r="D1018" s="316" t="str">
        <f t="shared" si="304"/>
        <v/>
      </c>
      <c r="E1018" s="320"/>
      <c r="F1018" s="347">
        <f t="shared" si="300"/>
        <v>0</v>
      </c>
      <c r="G1018" s="347">
        <f t="shared" si="301"/>
        <v>0</v>
      </c>
    </row>
    <row r="1019" spans="1:7" s="342" customFormat="1" ht="24" customHeight="1" x14ac:dyDescent="0.2">
      <c r="A1019" s="357" t="str">
        <f t="shared" si="302"/>
        <v/>
      </c>
      <c r="B1019" s="357" t="str">
        <f t="shared" si="303"/>
        <v/>
      </c>
      <c r="C1019" s="367"/>
      <c r="D1019" s="316" t="str">
        <f t="shared" si="304"/>
        <v/>
      </c>
      <c r="E1019" s="320"/>
      <c r="F1019" s="347">
        <f t="shared" si="300"/>
        <v>0</v>
      </c>
      <c r="G1019" s="347">
        <f t="shared" si="301"/>
        <v>0</v>
      </c>
    </row>
    <row r="1020" spans="1:7" s="342" customFormat="1" ht="24" customHeight="1" x14ac:dyDescent="0.2">
      <c r="A1020" s="357" t="str">
        <f t="shared" si="302"/>
        <v/>
      </c>
      <c r="B1020" s="357" t="str">
        <f t="shared" si="303"/>
        <v/>
      </c>
      <c r="C1020" s="367"/>
      <c r="D1020" s="316" t="str">
        <f t="shared" si="304"/>
        <v/>
      </c>
      <c r="E1020" s="320"/>
      <c r="F1020" s="347">
        <f t="shared" si="300"/>
        <v>0</v>
      </c>
      <c r="G1020" s="347">
        <f t="shared" si="301"/>
        <v>0</v>
      </c>
    </row>
    <row r="1021" spans="1:7" s="342" customFormat="1" ht="24" customHeight="1" x14ac:dyDescent="0.2">
      <c r="A1021" s="357" t="str">
        <f t="shared" si="302"/>
        <v/>
      </c>
      <c r="B1021" s="357" t="str">
        <f t="shared" si="303"/>
        <v/>
      </c>
      <c r="C1021" s="367"/>
      <c r="D1021" s="316" t="str">
        <f t="shared" si="304"/>
        <v/>
      </c>
      <c r="E1021" s="320"/>
      <c r="F1021" s="347">
        <f t="shared" si="300"/>
        <v>0</v>
      </c>
      <c r="G1021" s="347">
        <f t="shared" si="301"/>
        <v>0</v>
      </c>
    </row>
    <row r="1022" spans="1:7" s="342" customFormat="1" ht="24" customHeight="1" x14ac:dyDescent="0.2">
      <c r="A1022" s="357" t="str">
        <f t="shared" si="302"/>
        <v/>
      </c>
      <c r="B1022" s="357" t="str">
        <f t="shared" si="303"/>
        <v/>
      </c>
      <c r="C1022" s="367"/>
      <c r="D1022" s="316" t="str">
        <f t="shared" si="304"/>
        <v/>
      </c>
      <c r="E1022" s="320"/>
      <c r="F1022" s="347">
        <f t="shared" si="300"/>
        <v>0</v>
      </c>
      <c r="G1022" s="347">
        <f t="shared" si="301"/>
        <v>0</v>
      </c>
    </row>
    <row r="1023" spans="1:7" s="342" customFormat="1" ht="24" customHeight="1" x14ac:dyDescent="0.2">
      <c r="A1023" s="357" t="str">
        <f t="shared" si="302"/>
        <v/>
      </c>
      <c r="B1023" s="357" t="str">
        <f t="shared" si="303"/>
        <v/>
      </c>
      <c r="C1023" s="367"/>
      <c r="D1023" s="316" t="str">
        <f t="shared" si="304"/>
        <v/>
      </c>
      <c r="E1023" s="320"/>
      <c r="F1023" s="347">
        <f t="shared" si="300"/>
        <v>0</v>
      </c>
      <c r="G1023" s="347">
        <f t="shared" si="301"/>
        <v>0</v>
      </c>
    </row>
    <row r="1024" spans="1:7" s="342" customFormat="1" ht="24" customHeight="1" x14ac:dyDescent="0.2">
      <c r="A1024" s="357" t="str">
        <f t="shared" si="302"/>
        <v/>
      </c>
      <c r="B1024" s="357" t="str">
        <f t="shared" si="303"/>
        <v/>
      </c>
      <c r="C1024" s="367"/>
      <c r="D1024" s="316" t="str">
        <f t="shared" si="304"/>
        <v/>
      </c>
      <c r="E1024" s="320"/>
      <c r="F1024" s="347">
        <f t="shared" si="300"/>
        <v>0</v>
      </c>
      <c r="G1024" s="347">
        <f t="shared" si="301"/>
        <v>0</v>
      </c>
    </row>
    <row r="1025" spans="1:7" s="342" customFormat="1" ht="24" customHeight="1" x14ac:dyDescent="0.2">
      <c r="A1025" s="357" t="str">
        <f t="shared" si="302"/>
        <v/>
      </c>
      <c r="B1025" s="357" t="str">
        <f t="shared" si="303"/>
        <v/>
      </c>
      <c r="C1025" s="367"/>
      <c r="D1025" s="316" t="str">
        <f t="shared" si="304"/>
        <v/>
      </c>
      <c r="E1025" s="320"/>
      <c r="F1025" s="348">
        <f t="shared" si="300"/>
        <v>0</v>
      </c>
      <c r="G1025" s="347">
        <f t="shared" si="301"/>
        <v>0</v>
      </c>
    </row>
    <row r="1026" spans="1:7" ht="24" customHeight="1" x14ac:dyDescent="0.2">
      <c r="A1026" s="358"/>
      <c r="E1026" s="322"/>
      <c r="F1026" s="341" t="s">
        <v>29</v>
      </c>
      <c r="G1026" s="368">
        <f>SUBTOTAL(9,G1012:G1025)</f>
        <v>0</v>
      </c>
    </row>
    <row r="1027" spans="1:7" ht="24" customHeight="1" x14ac:dyDescent="0.2">
      <c r="A1027" s="358"/>
      <c r="C1027" s="77" t="s">
        <v>536</v>
      </c>
      <c r="E1027" s="322"/>
      <c r="G1027" s="340"/>
    </row>
    <row r="1028" spans="1:7" s="342" customFormat="1" ht="24" customHeight="1" x14ac:dyDescent="0.2">
      <c r="A1028" s="357" t="str">
        <f t="shared" ref="A1028:A1033" si="305">IFERROR(VLOOKUP(C1028,Tabla_Insumos,4,FALSE),"")</f>
        <v/>
      </c>
      <c r="B1028" s="357" t="str">
        <f t="shared" ref="B1028:B1033" si="306">IFERROR(VLOOKUP(A1028,Tabla_Indices,5,FALSE),"")</f>
        <v/>
      </c>
      <c r="C1028" s="366"/>
      <c r="D1028" s="318" t="str">
        <f t="shared" ref="D1028:D1033" si="307">IFERROR(VLOOKUP(C1028,Tabla_Insumos,2,FALSE),"")</f>
        <v/>
      </c>
      <c r="E1028" s="317"/>
      <c r="F1028" s="347">
        <f t="shared" ref="F1028:F1035" si="308">IFERROR(VLOOKUP(C1028,Tabla_Insumos,3,FALSE),0)</f>
        <v>0</v>
      </c>
      <c r="G1028" s="347">
        <f>ROUND(E1028*F1028,2)</f>
        <v>0</v>
      </c>
    </row>
    <row r="1029" spans="1:7" s="342" customFormat="1" ht="24" customHeight="1" x14ac:dyDescent="0.2">
      <c r="A1029" s="357" t="str">
        <f t="shared" si="305"/>
        <v/>
      </c>
      <c r="B1029" s="357" t="str">
        <f t="shared" si="306"/>
        <v/>
      </c>
      <c r="C1029" s="366"/>
      <c r="D1029" s="318" t="str">
        <f t="shared" si="307"/>
        <v/>
      </c>
      <c r="E1029" s="317"/>
      <c r="F1029" s="347">
        <f t="shared" si="308"/>
        <v>0</v>
      </c>
      <c r="G1029" s="347">
        <f>ROUND(E1029*F1029,2)</f>
        <v>0</v>
      </c>
    </row>
    <row r="1030" spans="1:7" s="342" customFormat="1" ht="24" customHeight="1" x14ac:dyDescent="0.2">
      <c r="A1030" s="357" t="str">
        <f t="shared" si="305"/>
        <v/>
      </c>
      <c r="B1030" s="357" t="str">
        <f t="shared" si="306"/>
        <v/>
      </c>
      <c r="C1030" s="366"/>
      <c r="D1030" s="318" t="str">
        <f t="shared" si="307"/>
        <v/>
      </c>
      <c r="E1030" s="317"/>
      <c r="F1030" s="347">
        <f t="shared" si="308"/>
        <v>0</v>
      </c>
      <c r="G1030" s="347">
        <f t="shared" ref="G1030:G1035" si="309">ROUND(E1030*F1030,2)</f>
        <v>0</v>
      </c>
    </row>
    <row r="1031" spans="1:7" s="342" customFormat="1" ht="24" customHeight="1" x14ac:dyDescent="0.2">
      <c r="A1031" s="357" t="str">
        <f t="shared" si="305"/>
        <v/>
      </c>
      <c r="B1031" s="357" t="str">
        <f t="shared" si="306"/>
        <v/>
      </c>
      <c r="C1031" s="366"/>
      <c r="D1031" s="318" t="str">
        <f t="shared" si="307"/>
        <v/>
      </c>
      <c r="E1031" s="317"/>
      <c r="F1031" s="347">
        <f t="shared" si="308"/>
        <v>0</v>
      </c>
      <c r="G1031" s="347">
        <f t="shared" si="309"/>
        <v>0</v>
      </c>
    </row>
    <row r="1032" spans="1:7" s="342" customFormat="1" ht="24" customHeight="1" x14ac:dyDescent="0.2">
      <c r="A1032" s="357" t="str">
        <f t="shared" si="305"/>
        <v/>
      </c>
      <c r="B1032" s="357" t="str">
        <f t="shared" si="306"/>
        <v/>
      </c>
      <c r="C1032" s="366"/>
      <c r="D1032" s="318" t="str">
        <f t="shared" si="307"/>
        <v/>
      </c>
      <c r="E1032" s="317"/>
      <c r="F1032" s="347">
        <f t="shared" si="308"/>
        <v>0</v>
      </c>
      <c r="G1032" s="347">
        <f t="shared" si="309"/>
        <v>0</v>
      </c>
    </row>
    <row r="1033" spans="1:7" s="342" customFormat="1" ht="24" customHeight="1" x14ac:dyDescent="0.2">
      <c r="A1033" s="357" t="str">
        <f t="shared" si="305"/>
        <v/>
      </c>
      <c r="B1033" s="357" t="str">
        <f t="shared" si="306"/>
        <v/>
      </c>
      <c r="C1033" s="366"/>
      <c r="D1033" s="318" t="str">
        <f t="shared" si="307"/>
        <v/>
      </c>
      <c r="E1033" s="317"/>
      <c r="F1033" s="347">
        <f t="shared" si="308"/>
        <v>0</v>
      </c>
      <c r="G1033" s="347">
        <f t="shared" si="309"/>
        <v>0</v>
      </c>
    </row>
    <row r="1034" spans="1:7" s="342" customFormat="1" ht="24" customHeight="1" x14ac:dyDescent="0.2">
      <c r="A1034" s="357" t="str">
        <f>IFERROR(VLOOKUP(C1034,Tabla_Insumos,4,FALSE),"")</f>
        <v/>
      </c>
      <c r="B1034" s="357" t="str">
        <f>IFERROR(VLOOKUP(A1034,Tabla_Indices,5,FALSE),"")</f>
        <v/>
      </c>
      <c r="C1034" s="367"/>
      <c r="D1034" s="316" t="str">
        <f>IFERROR(VLOOKUP(C1034,Tabla_Insumos,2,FALSE),"")</f>
        <v/>
      </c>
      <c r="E1034" s="320"/>
      <c r="F1034" s="347">
        <f t="shared" si="308"/>
        <v>0</v>
      </c>
      <c r="G1034" s="347">
        <f t="shared" si="309"/>
        <v>0</v>
      </c>
    </row>
    <row r="1035" spans="1:7" s="342" customFormat="1" ht="24" customHeight="1" x14ac:dyDescent="0.2">
      <c r="A1035" s="357" t="str">
        <f>IFERROR(VLOOKUP(C1035,Tabla_Insumos,4,FALSE),"")</f>
        <v/>
      </c>
      <c r="B1035" s="357" t="str">
        <f>IFERROR(VLOOKUP(A1035,Tabla_Indices,5,FALSE),"")</f>
        <v/>
      </c>
      <c r="C1035" s="367"/>
      <c r="D1035" s="316" t="str">
        <f>IFERROR(VLOOKUP(C1035,Tabla_Insumos,2,FALSE),"")</f>
        <v/>
      </c>
      <c r="E1035" s="320"/>
      <c r="F1035" s="347">
        <f t="shared" si="308"/>
        <v>0</v>
      </c>
      <c r="G1035" s="347">
        <f t="shared" si="309"/>
        <v>0</v>
      </c>
    </row>
    <row r="1036" spans="1:7" ht="24" customHeight="1" x14ac:dyDescent="0.2">
      <c r="A1036" s="358"/>
      <c r="E1036" s="322"/>
      <c r="F1036" s="341" t="s">
        <v>30</v>
      </c>
      <c r="G1036" s="368">
        <f>SUBTOTAL(9,G1028:G1035)</f>
        <v>0</v>
      </c>
    </row>
    <row r="1037" spans="1:7" ht="24" customHeight="1" x14ac:dyDescent="0.2">
      <c r="A1037" s="358"/>
      <c r="C1037" s="77" t="s">
        <v>537</v>
      </c>
      <c r="E1037" s="322"/>
      <c r="G1037" s="340"/>
    </row>
    <row r="1038" spans="1:7" s="342" customFormat="1" ht="24" customHeight="1" x14ac:dyDescent="0.2">
      <c r="A1038" s="357" t="str">
        <f>IFERROR(VLOOKUP(C1038,Tabla_Insumos,4,FALSE),"")</f>
        <v/>
      </c>
      <c r="B1038" s="357" t="str">
        <f>IFERROR(VLOOKUP(C1038,Tabla_Insumos,5,FALSE),"")</f>
        <v/>
      </c>
      <c r="C1038" s="366"/>
      <c r="D1038" s="318" t="str">
        <f>IFERROR(VLOOKUP(C1038,Tabla_Insumos,2,FALSE),"")</f>
        <v/>
      </c>
      <c r="E1038" s="317"/>
      <c r="F1038" s="347">
        <f t="shared" ref="F1038:F1046" si="310">IFERROR(VLOOKUP(C1038,Tabla_Insumos,3,FALSE),0)</f>
        <v>0</v>
      </c>
      <c r="G1038" s="347">
        <f t="shared" ref="G1038:G1046" si="311">ROUND(E1038*F1038,2)</f>
        <v>0</v>
      </c>
    </row>
    <row r="1039" spans="1:7" s="342" customFormat="1" ht="24" customHeight="1" x14ac:dyDescent="0.2">
      <c r="A1039" s="357" t="str">
        <f>IFERROR(VLOOKUP(C1039,Tabla_Insumos,4,FALSE),"")</f>
        <v/>
      </c>
      <c r="B1039" s="357" t="str">
        <f>IFERROR(VLOOKUP(C1039,Tabla_Insumos,5,FALSE),"")</f>
        <v/>
      </c>
      <c r="C1039" s="366"/>
      <c r="D1039" s="318" t="str">
        <f>IFERROR(VLOOKUP(C1039,Tabla_Insumos,2,FALSE),"")</f>
        <v/>
      </c>
      <c r="E1039" s="317"/>
      <c r="F1039" s="347">
        <f t="shared" si="310"/>
        <v>0</v>
      </c>
      <c r="G1039" s="347">
        <f t="shared" si="311"/>
        <v>0</v>
      </c>
    </row>
    <row r="1040" spans="1:7" s="342" customFormat="1" ht="24" customHeight="1" x14ac:dyDescent="0.2">
      <c r="A1040" s="357" t="str">
        <f t="shared" ref="A1040:A1046" si="312">IFERROR(VLOOKUP(C1040,Tabla_Insumos,4,FALSE),"")</f>
        <v/>
      </c>
      <c r="B1040" s="357" t="str">
        <f t="shared" ref="B1040:B1046" si="313">IFERROR(VLOOKUP(C1040,Tabla_Insumos,5,FALSE),"")</f>
        <v/>
      </c>
      <c r="C1040" s="367"/>
      <c r="D1040" s="316" t="str">
        <f t="shared" ref="D1040:D1046" si="314">IFERROR(VLOOKUP(C1040,Tabla_Insumos,2,FALSE),"")</f>
        <v/>
      </c>
      <c r="E1040" s="320"/>
      <c r="F1040" s="347">
        <f t="shared" si="310"/>
        <v>0</v>
      </c>
      <c r="G1040" s="347">
        <f t="shared" si="311"/>
        <v>0</v>
      </c>
    </row>
    <row r="1041" spans="1:7" s="342" customFormat="1" ht="24" customHeight="1" x14ac:dyDescent="0.2">
      <c r="A1041" s="357" t="str">
        <f t="shared" si="312"/>
        <v/>
      </c>
      <c r="B1041" s="357" t="str">
        <f t="shared" si="313"/>
        <v/>
      </c>
      <c r="C1041" s="367"/>
      <c r="D1041" s="316" t="str">
        <f t="shared" si="314"/>
        <v/>
      </c>
      <c r="E1041" s="320"/>
      <c r="F1041" s="347">
        <f t="shared" si="310"/>
        <v>0</v>
      </c>
      <c r="G1041" s="347">
        <f t="shared" si="311"/>
        <v>0</v>
      </c>
    </row>
    <row r="1042" spans="1:7" s="342" customFormat="1" ht="24" customHeight="1" x14ac:dyDescent="0.2">
      <c r="A1042" s="357" t="str">
        <f t="shared" si="312"/>
        <v/>
      </c>
      <c r="B1042" s="357" t="str">
        <f t="shared" si="313"/>
        <v/>
      </c>
      <c r="C1042" s="367"/>
      <c r="D1042" s="316" t="str">
        <f t="shared" si="314"/>
        <v/>
      </c>
      <c r="E1042" s="320"/>
      <c r="F1042" s="347">
        <f t="shared" si="310"/>
        <v>0</v>
      </c>
      <c r="G1042" s="347">
        <f t="shared" si="311"/>
        <v>0</v>
      </c>
    </row>
    <row r="1043" spans="1:7" s="342" customFormat="1" ht="24" customHeight="1" x14ac:dyDescent="0.2">
      <c r="A1043" s="357" t="str">
        <f t="shared" si="312"/>
        <v/>
      </c>
      <c r="B1043" s="357" t="str">
        <f t="shared" si="313"/>
        <v/>
      </c>
      <c r="C1043" s="367"/>
      <c r="D1043" s="316" t="str">
        <f t="shared" si="314"/>
        <v/>
      </c>
      <c r="E1043" s="320"/>
      <c r="F1043" s="347">
        <f t="shared" si="310"/>
        <v>0</v>
      </c>
      <c r="G1043" s="347">
        <f t="shared" si="311"/>
        <v>0</v>
      </c>
    </row>
    <row r="1044" spans="1:7" s="342" customFormat="1" ht="24" customHeight="1" x14ac:dyDescent="0.2">
      <c r="A1044" s="357" t="str">
        <f t="shared" si="312"/>
        <v/>
      </c>
      <c r="B1044" s="357" t="str">
        <f t="shared" si="313"/>
        <v/>
      </c>
      <c r="C1044" s="367"/>
      <c r="D1044" s="316" t="str">
        <f t="shared" si="314"/>
        <v/>
      </c>
      <c r="E1044" s="320"/>
      <c r="F1044" s="347">
        <f t="shared" si="310"/>
        <v>0</v>
      </c>
      <c r="G1044" s="347">
        <f t="shared" si="311"/>
        <v>0</v>
      </c>
    </row>
    <row r="1045" spans="1:7" s="342" customFormat="1" ht="24" customHeight="1" x14ac:dyDescent="0.2">
      <c r="A1045" s="357" t="str">
        <f t="shared" si="312"/>
        <v/>
      </c>
      <c r="B1045" s="357" t="str">
        <f t="shared" si="313"/>
        <v/>
      </c>
      <c r="C1045" s="367"/>
      <c r="D1045" s="316" t="str">
        <f t="shared" si="314"/>
        <v/>
      </c>
      <c r="E1045" s="320"/>
      <c r="F1045" s="347">
        <f t="shared" si="310"/>
        <v>0</v>
      </c>
      <c r="G1045" s="347">
        <f t="shared" si="311"/>
        <v>0</v>
      </c>
    </row>
    <row r="1046" spans="1:7" s="342" customFormat="1" ht="24" customHeight="1" x14ac:dyDescent="0.2">
      <c r="A1046" s="357" t="str">
        <f t="shared" si="312"/>
        <v/>
      </c>
      <c r="B1046" s="357" t="str">
        <f t="shared" si="313"/>
        <v/>
      </c>
      <c r="C1046" s="367"/>
      <c r="D1046" s="316" t="str">
        <f t="shared" si="314"/>
        <v/>
      </c>
      <c r="E1046" s="320"/>
      <c r="F1046" s="347">
        <f t="shared" si="310"/>
        <v>0</v>
      </c>
      <c r="G1046" s="347">
        <f t="shared" si="311"/>
        <v>0</v>
      </c>
    </row>
    <row r="1047" spans="1:7" ht="24" customHeight="1" x14ac:dyDescent="0.2">
      <c r="A1047" s="359"/>
      <c r="E1047" s="322"/>
      <c r="F1047" s="341" t="s">
        <v>31</v>
      </c>
      <c r="G1047" s="368">
        <f>SUBTOTAL(9,G1038:G1046)</f>
        <v>0</v>
      </c>
    </row>
    <row r="1048" spans="1:7" ht="24" customHeight="1" x14ac:dyDescent="0.2">
      <c r="A1048" s="358"/>
      <c r="E1048" s="322"/>
      <c r="G1048" s="340"/>
    </row>
    <row r="1049" spans="1:7" ht="24" customHeight="1" x14ac:dyDescent="0.2">
      <c r="A1049" s="360" t="str">
        <f>B1007</f>
        <v/>
      </c>
      <c r="B1049" s="141" t="str">
        <f>C1007</f>
        <v/>
      </c>
      <c r="C1049" s="343"/>
      <c r="D1049" s="343" t="s">
        <v>32</v>
      </c>
      <c r="E1049" s="344"/>
      <c r="F1049" s="371" t="s">
        <v>33</v>
      </c>
      <c r="G1049" s="372">
        <f>SUBTOTAL(9,G1012:G1048)</f>
        <v>0</v>
      </c>
    </row>
    <row r="1051" spans="1:7" ht="24" customHeight="1" x14ac:dyDescent="0.2">
      <c r="A1051" s="349" t="s">
        <v>35</v>
      </c>
      <c r="B1051" s="350"/>
      <c r="C1051" s="143"/>
      <c r="D1051" s="143"/>
      <c r="E1051" s="143"/>
      <c r="F1051" s="143"/>
      <c r="G1051" s="361"/>
    </row>
    <row r="1052" spans="1:7" ht="24" customHeight="1" x14ac:dyDescent="0.2">
      <c r="A1052" s="352" t="s">
        <v>533</v>
      </c>
      <c r="B1052" s="353" t="str">
        <f>Comitente</f>
        <v>DIRECCIÓN PROVINCIAL RED DE GAS</v>
      </c>
      <c r="C1052" s="362"/>
      <c r="D1052" s="77"/>
      <c r="E1052" s="77"/>
      <c r="F1052" s="336"/>
      <c r="G1052" s="337"/>
    </row>
    <row r="1053" spans="1:7" ht="24" customHeight="1" x14ac:dyDescent="0.2">
      <c r="A1053" s="352" t="s">
        <v>534</v>
      </c>
      <c r="B1053" s="353">
        <f>Contratista</f>
        <v>0</v>
      </c>
      <c r="C1053" s="363"/>
      <c r="D1053" s="363"/>
      <c r="E1053" s="363"/>
      <c r="F1053" s="336"/>
      <c r="G1053" s="337"/>
    </row>
    <row r="1054" spans="1:7" ht="24" customHeight="1" x14ac:dyDescent="0.2">
      <c r="A1054" s="352" t="s">
        <v>22</v>
      </c>
      <c r="B1054" s="353" t="str">
        <f>Obra</f>
        <v>MANTENIMIENTO CALINGASTA- SECTOR 1.B</v>
      </c>
      <c r="C1054" s="363"/>
      <c r="D1054" s="363"/>
      <c r="E1054" s="363"/>
      <c r="F1054" s="336" t="s">
        <v>36</v>
      </c>
      <c r="G1054" s="364">
        <f>Fecha_Base</f>
        <v>0</v>
      </c>
    </row>
    <row r="1055" spans="1:7" ht="24" customHeight="1" x14ac:dyDescent="0.2">
      <c r="A1055" s="354" t="s">
        <v>532</v>
      </c>
      <c r="B1055" s="161" t="str">
        <f>Ubicación</f>
        <v>Departamento CALINGASTA</v>
      </c>
      <c r="C1055" s="77"/>
      <c r="E1055" s="322"/>
      <c r="G1055" s="340"/>
    </row>
    <row r="1056" spans="1:7" ht="24" customHeight="1" x14ac:dyDescent="0.2">
      <c r="A1056" s="354" t="s">
        <v>37</v>
      </c>
      <c r="B1056" s="338" t="str">
        <f>IFERROR(VALUE(LEFT(B1057,FIND(".",B1057)-1)),"")</f>
        <v/>
      </c>
      <c r="C1056" s="74" t="str">
        <f>IFERROR(VLOOKUP(B1056,Tabla_CyP,2,FALSE),"")</f>
        <v/>
      </c>
      <c r="E1056" s="322"/>
      <c r="G1056" s="340"/>
    </row>
    <row r="1057" spans="1:7" ht="24" customHeight="1" x14ac:dyDescent="0.2">
      <c r="A1057" s="354" t="s">
        <v>23</v>
      </c>
      <c r="B1057" s="339" t="str">
        <f>IFERROR(VLOOKUP(COUNTIF($A$1:A1057,"ANALISIS DE PRECIOS"),Tabla_NumeroItem,2,FALSE),"")</f>
        <v/>
      </c>
      <c r="C1057" s="74" t="str">
        <f>IFERROR(VLOOKUP(B1057,Tabla_CyP,2,FALSE),"")</f>
        <v/>
      </c>
      <c r="E1057" s="322"/>
      <c r="F1057" s="336" t="s">
        <v>24</v>
      </c>
      <c r="G1057" s="340" t="str">
        <f>IFERROR(VLOOKUP(B1057,Tabla_CyP,4,FALSE),"")</f>
        <v/>
      </c>
    </row>
    <row r="1058" spans="1:7" ht="24" customHeight="1" x14ac:dyDescent="0.2">
      <c r="A1058" s="354"/>
      <c r="B1058" s="161"/>
      <c r="E1058" s="322"/>
      <c r="G1058" s="340"/>
    </row>
    <row r="1059" spans="1:7" ht="24" customHeight="1" x14ac:dyDescent="0.2">
      <c r="A1059" s="429" t="s">
        <v>451</v>
      </c>
      <c r="B1059" s="430"/>
      <c r="C1059" s="431" t="s">
        <v>0</v>
      </c>
      <c r="D1059" s="431" t="s">
        <v>25</v>
      </c>
      <c r="E1059" s="433" t="s">
        <v>26</v>
      </c>
      <c r="F1059" s="435" t="s">
        <v>27</v>
      </c>
      <c r="G1059" s="435" t="s">
        <v>28</v>
      </c>
    </row>
    <row r="1060" spans="1:7" ht="24" customHeight="1" x14ac:dyDescent="0.2">
      <c r="A1060" s="355" t="s">
        <v>452</v>
      </c>
      <c r="B1060" s="355" t="s">
        <v>453</v>
      </c>
      <c r="C1060" s="432"/>
      <c r="D1060" s="432"/>
      <c r="E1060" s="434"/>
      <c r="F1060" s="436"/>
      <c r="G1060" s="436"/>
    </row>
    <row r="1061" spans="1:7" ht="24" customHeight="1" x14ac:dyDescent="0.2">
      <c r="A1061" s="333"/>
      <c r="B1061" s="356"/>
      <c r="C1061" s="106" t="s">
        <v>535</v>
      </c>
      <c r="D1061" s="343"/>
      <c r="E1061" s="344"/>
      <c r="F1061" s="345"/>
      <c r="G1061" s="346"/>
    </row>
    <row r="1062" spans="1:7" s="342" customFormat="1" ht="24" customHeight="1" x14ac:dyDescent="0.2">
      <c r="A1062" s="357" t="str">
        <f>IFERROR(VLOOKUP(C1062,Tabla_Insumos,4,FALSE),"")</f>
        <v/>
      </c>
      <c r="B1062" s="357" t="str">
        <f>IFERROR(VLOOKUP(C1062,Tabla_Insumos,5,FALSE),"")</f>
        <v/>
      </c>
      <c r="C1062" s="370"/>
      <c r="D1062" s="318" t="str">
        <f>IFERROR(VLOOKUP(C1062,Tabla_Insumos,2,FALSE),"")</f>
        <v/>
      </c>
      <c r="E1062" s="317"/>
      <c r="F1062" s="347">
        <f t="shared" ref="F1062:F1075" si="315">IFERROR(VLOOKUP(C1062,Tabla_Insumos,3,FALSE),0)</f>
        <v>0</v>
      </c>
      <c r="G1062" s="347">
        <f>ROUND(E1062*F1062,2)</f>
        <v>0</v>
      </c>
    </row>
    <row r="1063" spans="1:7" s="342" customFormat="1" ht="24" customHeight="1" x14ac:dyDescent="0.2">
      <c r="A1063" s="357" t="str">
        <f>IFERROR(VLOOKUP(C1063,Tabla_Insumos,4,FALSE),"")</f>
        <v/>
      </c>
      <c r="B1063" s="357" t="str">
        <f>IFERROR(VLOOKUP(C1063,Tabla_Insumos,5,FALSE),"")</f>
        <v/>
      </c>
      <c r="C1063" s="370"/>
      <c r="D1063" s="318" t="str">
        <f>IFERROR(VLOOKUP(C1063,Tabla_Insumos,2,FALSE),"")</f>
        <v/>
      </c>
      <c r="E1063" s="317"/>
      <c r="F1063" s="347">
        <f t="shared" si="315"/>
        <v>0</v>
      </c>
      <c r="G1063" s="347">
        <f t="shared" ref="G1063:G1075" si="316">ROUND(E1063*F1063,2)</f>
        <v>0</v>
      </c>
    </row>
    <row r="1064" spans="1:7" s="342" customFormat="1" ht="24" customHeight="1" x14ac:dyDescent="0.2">
      <c r="A1064" s="357" t="str">
        <f>IFERROR(VLOOKUP(C1064,Tabla_Insumos,4,FALSE),"")</f>
        <v/>
      </c>
      <c r="B1064" s="357" t="str">
        <f>IFERROR(VLOOKUP(C1064,Tabla_Insumos,5,FALSE),"")</f>
        <v/>
      </c>
      <c r="C1064" s="370"/>
      <c r="D1064" s="318" t="str">
        <f>IFERROR(VLOOKUP(C1064,Tabla_Insumos,2,FALSE),"")</f>
        <v/>
      </c>
      <c r="E1064" s="317"/>
      <c r="F1064" s="347">
        <f t="shared" si="315"/>
        <v>0</v>
      </c>
      <c r="G1064" s="347">
        <f t="shared" si="316"/>
        <v>0</v>
      </c>
    </row>
    <row r="1065" spans="1:7" s="342" customFormat="1" ht="24" customHeight="1" x14ac:dyDescent="0.2">
      <c r="A1065" s="357" t="str">
        <f>IFERROR(VLOOKUP(C1065,Tabla_Insumos,4,FALSE),"")</f>
        <v/>
      </c>
      <c r="B1065" s="357" t="str">
        <f>IFERROR(VLOOKUP(C1065,Tabla_Insumos,5,FALSE),"")</f>
        <v/>
      </c>
      <c r="C1065" s="370"/>
      <c r="D1065" s="318" t="str">
        <f>IFERROR(VLOOKUP(C1065,Tabla_Insumos,2,FALSE),"")</f>
        <v/>
      </c>
      <c r="E1065" s="317"/>
      <c r="F1065" s="347">
        <f t="shared" si="315"/>
        <v>0</v>
      </c>
      <c r="G1065" s="347">
        <f t="shared" si="316"/>
        <v>0</v>
      </c>
    </row>
    <row r="1066" spans="1:7" s="342" customFormat="1" ht="24" customHeight="1" x14ac:dyDescent="0.2">
      <c r="A1066" s="357" t="str">
        <f t="shared" ref="A1066:A1075" si="317">IFERROR(VLOOKUP(C1066,Tabla_Insumos,4,FALSE),"")</f>
        <v/>
      </c>
      <c r="B1066" s="357" t="str">
        <f t="shared" ref="B1066:B1075" si="318">IFERROR(VLOOKUP(C1066,Tabla_Insumos,5,FALSE),"")</f>
        <v/>
      </c>
      <c r="C1066" s="367"/>
      <c r="D1066" s="316" t="str">
        <f t="shared" ref="D1066:D1075" si="319">IFERROR(VLOOKUP(C1066,Tabla_Insumos,2,FALSE),"")</f>
        <v/>
      </c>
      <c r="E1066" s="320"/>
      <c r="F1066" s="347">
        <f t="shared" si="315"/>
        <v>0</v>
      </c>
      <c r="G1066" s="347">
        <f t="shared" si="316"/>
        <v>0</v>
      </c>
    </row>
    <row r="1067" spans="1:7" s="342" customFormat="1" ht="24" customHeight="1" x14ac:dyDescent="0.2">
      <c r="A1067" s="357" t="str">
        <f t="shared" si="317"/>
        <v/>
      </c>
      <c r="B1067" s="357" t="str">
        <f t="shared" si="318"/>
        <v/>
      </c>
      <c r="C1067" s="367"/>
      <c r="D1067" s="316" t="str">
        <f t="shared" si="319"/>
        <v/>
      </c>
      <c r="E1067" s="320"/>
      <c r="F1067" s="347">
        <f t="shared" si="315"/>
        <v>0</v>
      </c>
      <c r="G1067" s="347">
        <f t="shared" si="316"/>
        <v>0</v>
      </c>
    </row>
    <row r="1068" spans="1:7" s="342" customFormat="1" ht="24" customHeight="1" x14ac:dyDescent="0.2">
      <c r="A1068" s="357" t="str">
        <f t="shared" si="317"/>
        <v/>
      </c>
      <c r="B1068" s="357" t="str">
        <f t="shared" si="318"/>
        <v/>
      </c>
      <c r="C1068" s="367"/>
      <c r="D1068" s="316" t="str">
        <f t="shared" si="319"/>
        <v/>
      </c>
      <c r="E1068" s="320"/>
      <c r="F1068" s="347">
        <f t="shared" si="315"/>
        <v>0</v>
      </c>
      <c r="G1068" s="347">
        <f t="shared" si="316"/>
        <v>0</v>
      </c>
    </row>
    <row r="1069" spans="1:7" s="342" customFormat="1" ht="24" customHeight="1" x14ac:dyDescent="0.2">
      <c r="A1069" s="357" t="str">
        <f t="shared" si="317"/>
        <v/>
      </c>
      <c r="B1069" s="357" t="str">
        <f t="shared" si="318"/>
        <v/>
      </c>
      <c r="C1069" s="367"/>
      <c r="D1069" s="316" t="str">
        <f t="shared" si="319"/>
        <v/>
      </c>
      <c r="E1069" s="320"/>
      <c r="F1069" s="347">
        <f t="shared" si="315"/>
        <v>0</v>
      </c>
      <c r="G1069" s="347">
        <f t="shared" si="316"/>
        <v>0</v>
      </c>
    </row>
    <row r="1070" spans="1:7" s="342" customFormat="1" ht="24" customHeight="1" x14ac:dyDescent="0.2">
      <c r="A1070" s="357" t="str">
        <f t="shared" si="317"/>
        <v/>
      </c>
      <c r="B1070" s="357" t="str">
        <f t="shared" si="318"/>
        <v/>
      </c>
      <c r="C1070" s="367"/>
      <c r="D1070" s="316" t="str">
        <f t="shared" si="319"/>
        <v/>
      </c>
      <c r="E1070" s="320"/>
      <c r="F1070" s="347">
        <f t="shared" si="315"/>
        <v>0</v>
      </c>
      <c r="G1070" s="347">
        <f t="shared" si="316"/>
        <v>0</v>
      </c>
    </row>
    <row r="1071" spans="1:7" s="342" customFormat="1" ht="24" customHeight="1" x14ac:dyDescent="0.2">
      <c r="A1071" s="357" t="str">
        <f t="shared" si="317"/>
        <v/>
      </c>
      <c r="B1071" s="357" t="str">
        <f t="shared" si="318"/>
        <v/>
      </c>
      <c r="C1071" s="367"/>
      <c r="D1071" s="316" t="str">
        <f t="shared" si="319"/>
        <v/>
      </c>
      <c r="E1071" s="320"/>
      <c r="F1071" s="347">
        <f t="shared" si="315"/>
        <v>0</v>
      </c>
      <c r="G1071" s="347">
        <f t="shared" si="316"/>
        <v>0</v>
      </c>
    </row>
    <row r="1072" spans="1:7" s="342" customFormat="1" ht="24" customHeight="1" x14ac:dyDescent="0.2">
      <c r="A1072" s="357" t="str">
        <f t="shared" si="317"/>
        <v/>
      </c>
      <c r="B1072" s="357" t="str">
        <f t="shared" si="318"/>
        <v/>
      </c>
      <c r="C1072" s="367"/>
      <c r="D1072" s="316" t="str">
        <f t="shared" si="319"/>
        <v/>
      </c>
      <c r="E1072" s="320"/>
      <c r="F1072" s="347">
        <f t="shared" si="315"/>
        <v>0</v>
      </c>
      <c r="G1072" s="347">
        <f t="shared" si="316"/>
        <v>0</v>
      </c>
    </row>
    <row r="1073" spans="1:7" s="342" customFormat="1" ht="24" customHeight="1" x14ac:dyDescent="0.2">
      <c r="A1073" s="357" t="str">
        <f t="shared" si="317"/>
        <v/>
      </c>
      <c r="B1073" s="357" t="str">
        <f t="shared" si="318"/>
        <v/>
      </c>
      <c r="C1073" s="367"/>
      <c r="D1073" s="316" t="str">
        <f t="shared" si="319"/>
        <v/>
      </c>
      <c r="E1073" s="320"/>
      <c r="F1073" s="347">
        <f t="shared" si="315"/>
        <v>0</v>
      </c>
      <c r="G1073" s="347">
        <f t="shared" si="316"/>
        <v>0</v>
      </c>
    </row>
    <row r="1074" spans="1:7" s="342" customFormat="1" ht="24" customHeight="1" x14ac:dyDescent="0.2">
      <c r="A1074" s="357" t="str">
        <f t="shared" si="317"/>
        <v/>
      </c>
      <c r="B1074" s="357" t="str">
        <f t="shared" si="318"/>
        <v/>
      </c>
      <c r="C1074" s="367"/>
      <c r="D1074" s="316" t="str">
        <f t="shared" si="319"/>
        <v/>
      </c>
      <c r="E1074" s="320"/>
      <c r="F1074" s="347">
        <f t="shared" si="315"/>
        <v>0</v>
      </c>
      <c r="G1074" s="347">
        <f t="shared" si="316"/>
        <v>0</v>
      </c>
    </row>
    <row r="1075" spans="1:7" s="342" customFormat="1" ht="24" customHeight="1" x14ac:dyDescent="0.2">
      <c r="A1075" s="357" t="str">
        <f t="shared" si="317"/>
        <v/>
      </c>
      <c r="B1075" s="357" t="str">
        <f t="shared" si="318"/>
        <v/>
      </c>
      <c r="C1075" s="367"/>
      <c r="D1075" s="316" t="str">
        <f t="shared" si="319"/>
        <v/>
      </c>
      <c r="E1075" s="320"/>
      <c r="F1075" s="348">
        <f t="shared" si="315"/>
        <v>0</v>
      </c>
      <c r="G1075" s="347">
        <f t="shared" si="316"/>
        <v>0</v>
      </c>
    </row>
    <row r="1076" spans="1:7" ht="24" customHeight="1" x14ac:dyDescent="0.2">
      <c r="A1076" s="358"/>
      <c r="E1076" s="322"/>
      <c r="F1076" s="341" t="s">
        <v>29</v>
      </c>
      <c r="G1076" s="368">
        <f>SUBTOTAL(9,G1062:G1075)</f>
        <v>0</v>
      </c>
    </row>
    <row r="1077" spans="1:7" ht="24" customHeight="1" x14ac:dyDescent="0.2">
      <c r="A1077" s="358"/>
      <c r="C1077" s="77" t="s">
        <v>536</v>
      </c>
      <c r="E1077" s="322"/>
      <c r="G1077" s="340"/>
    </row>
    <row r="1078" spans="1:7" s="342" customFormat="1" ht="24" customHeight="1" x14ac:dyDescent="0.2">
      <c r="A1078" s="357" t="str">
        <f t="shared" ref="A1078:A1083" si="320">IFERROR(VLOOKUP(C1078,Tabla_Insumos,4,FALSE),"")</f>
        <v/>
      </c>
      <c r="B1078" s="357" t="str">
        <f t="shared" ref="B1078:B1083" si="321">IFERROR(VLOOKUP(A1078,Tabla_Indices,5,FALSE),"")</f>
        <v/>
      </c>
      <c r="C1078" s="366"/>
      <c r="D1078" s="318" t="str">
        <f t="shared" ref="D1078:D1083" si="322">IFERROR(VLOOKUP(C1078,Tabla_Insumos,2,FALSE),"")</f>
        <v/>
      </c>
      <c r="E1078" s="317"/>
      <c r="F1078" s="347">
        <f t="shared" ref="F1078:F1085" si="323">IFERROR(VLOOKUP(C1078,Tabla_Insumos,3,FALSE),0)</f>
        <v>0</v>
      </c>
      <c r="G1078" s="347">
        <f>ROUND(E1078*F1078,2)</f>
        <v>0</v>
      </c>
    </row>
    <row r="1079" spans="1:7" s="342" customFormat="1" ht="24" customHeight="1" x14ac:dyDescent="0.2">
      <c r="A1079" s="357" t="str">
        <f t="shared" si="320"/>
        <v/>
      </c>
      <c r="B1079" s="357" t="str">
        <f t="shared" si="321"/>
        <v/>
      </c>
      <c r="C1079" s="366"/>
      <c r="D1079" s="318" t="str">
        <f t="shared" si="322"/>
        <v/>
      </c>
      <c r="E1079" s="317"/>
      <c r="F1079" s="347">
        <f t="shared" si="323"/>
        <v>0</v>
      </c>
      <c r="G1079" s="347">
        <f>ROUND(E1079*F1079,2)</f>
        <v>0</v>
      </c>
    </row>
    <row r="1080" spans="1:7" s="342" customFormat="1" ht="24" customHeight="1" x14ac:dyDescent="0.2">
      <c r="A1080" s="357" t="str">
        <f t="shared" si="320"/>
        <v/>
      </c>
      <c r="B1080" s="357" t="str">
        <f t="shared" si="321"/>
        <v/>
      </c>
      <c r="C1080" s="366"/>
      <c r="D1080" s="318" t="str">
        <f t="shared" si="322"/>
        <v/>
      </c>
      <c r="E1080" s="317"/>
      <c r="F1080" s="347">
        <f t="shared" si="323"/>
        <v>0</v>
      </c>
      <c r="G1080" s="347">
        <f t="shared" ref="G1080:G1085" si="324">ROUND(E1080*F1080,2)</f>
        <v>0</v>
      </c>
    </row>
    <row r="1081" spans="1:7" s="342" customFormat="1" ht="24" customHeight="1" x14ac:dyDescent="0.2">
      <c r="A1081" s="357" t="str">
        <f t="shared" si="320"/>
        <v/>
      </c>
      <c r="B1081" s="357" t="str">
        <f t="shared" si="321"/>
        <v/>
      </c>
      <c r="C1081" s="366"/>
      <c r="D1081" s="318" t="str">
        <f t="shared" si="322"/>
        <v/>
      </c>
      <c r="E1081" s="317"/>
      <c r="F1081" s="347">
        <f t="shared" si="323"/>
        <v>0</v>
      </c>
      <c r="G1081" s="347">
        <f t="shared" si="324"/>
        <v>0</v>
      </c>
    </row>
    <row r="1082" spans="1:7" s="342" customFormat="1" ht="24" customHeight="1" x14ac:dyDescent="0.2">
      <c r="A1082" s="357" t="str">
        <f t="shared" si="320"/>
        <v/>
      </c>
      <c r="B1082" s="357" t="str">
        <f t="shared" si="321"/>
        <v/>
      </c>
      <c r="C1082" s="366"/>
      <c r="D1082" s="318" t="str">
        <f t="shared" si="322"/>
        <v/>
      </c>
      <c r="E1082" s="317"/>
      <c r="F1082" s="347">
        <f t="shared" si="323"/>
        <v>0</v>
      </c>
      <c r="G1082" s="347">
        <f t="shared" si="324"/>
        <v>0</v>
      </c>
    </row>
    <row r="1083" spans="1:7" s="342" customFormat="1" ht="24" customHeight="1" x14ac:dyDescent="0.2">
      <c r="A1083" s="357" t="str">
        <f t="shared" si="320"/>
        <v/>
      </c>
      <c r="B1083" s="357" t="str">
        <f t="shared" si="321"/>
        <v/>
      </c>
      <c r="C1083" s="366"/>
      <c r="D1083" s="318" t="str">
        <f t="shared" si="322"/>
        <v/>
      </c>
      <c r="E1083" s="317"/>
      <c r="F1083" s="347">
        <f t="shared" si="323"/>
        <v>0</v>
      </c>
      <c r="G1083" s="347">
        <f t="shared" si="324"/>
        <v>0</v>
      </c>
    </row>
    <row r="1084" spans="1:7" s="342" customFormat="1" ht="24" customHeight="1" x14ac:dyDescent="0.2">
      <c r="A1084" s="357" t="str">
        <f>IFERROR(VLOOKUP(C1084,Tabla_Insumos,4,FALSE),"")</f>
        <v/>
      </c>
      <c r="B1084" s="357" t="str">
        <f>IFERROR(VLOOKUP(A1084,Tabla_Indices,5,FALSE),"")</f>
        <v/>
      </c>
      <c r="C1084" s="367"/>
      <c r="D1084" s="316" t="str">
        <f>IFERROR(VLOOKUP(C1084,Tabla_Insumos,2,FALSE),"")</f>
        <v/>
      </c>
      <c r="E1084" s="320"/>
      <c r="F1084" s="347">
        <f t="shared" si="323"/>
        <v>0</v>
      </c>
      <c r="G1084" s="347">
        <f t="shared" si="324"/>
        <v>0</v>
      </c>
    </row>
    <row r="1085" spans="1:7" s="342" customFormat="1" ht="24" customHeight="1" x14ac:dyDescent="0.2">
      <c r="A1085" s="357" t="str">
        <f>IFERROR(VLOOKUP(C1085,Tabla_Insumos,4,FALSE),"")</f>
        <v/>
      </c>
      <c r="B1085" s="357" t="str">
        <f>IFERROR(VLOOKUP(A1085,Tabla_Indices,5,FALSE),"")</f>
        <v/>
      </c>
      <c r="C1085" s="367"/>
      <c r="D1085" s="316" t="str">
        <f>IFERROR(VLOOKUP(C1085,Tabla_Insumos,2,FALSE),"")</f>
        <v/>
      </c>
      <c r="E1085" s="320"/>
      <c r="F1085" s="347">
        <f t="shared" si="323"/>
        <v>0</v>
      </c>
      <c r="G1085" s="347">
        <f t="shared" si="324"/>
        <v>0</v>
      </c>
    </row>
    <row r="1086" spans="1:7" ht="24" customHeight="1" x14ac:dyDescent="0.2">
      <c r="A1086" s="358"/>
      <c r="E1086" s="322"/>
      <c r="F1086" s="341" t="s">
        <v>30</v>
      </c>
      <c r="G1086" s="368">
        <f>SUBTOTAL(9,G1078:G1085)</f>
        <v>0</v>
      </c>
    </row>
    <row r="1087" spans="1:7" ht="24" customHeight="1" x14ac:dyDescent="0.2">
      <c r="A1087" s="358"/>
      <c r="C1087" s="77" t="s">
        <v>537</v>
      </c>
      <c r="E1087" s="322"/>
      <c r="G1087" s="340"/>
    </row>
    <row r="1088" spans="1:7" s="342" customFormat="1" ht="24" customHeight="1" x14ac:dyDescent="0.2">
      <c r="A1088" s="357" t="str">
        <f>IFERROR(VLOOKUP(C1088,Tabla_Insumos,4,FALSE),"")</f>
        <v/>
      </c>
      <c r="B1088" s="357" t="str">
        <f>IFERROR(VLOOKUP(C1088,Tabla_Insumos,5,FALSE),"")</f>
        <v/>
      </c>
      <c r="C1088" s="366"/>
      <c r="D1088" s="318" t="str">
        <f>IFERROR(VLOOKUP(C1088,Tabla_Insumos,2,FALSE),"")</f>
        <v/>
      </c>
      <c r="E1088" s="317"/>
      <c r="F1088" s="347">
        <f t="shared" ref="F1088:F1096" si="325">IFERROR(VLOOKUP(C1088,Tabla_Insumos,3,FALSE),0)</f>
        <v>0</v>
      </c>
      <c r="G1088" s="347">
        <f t="shared" ref="G1088:G1096" si="326">ROUND(E1088*F1088,2)</f>
        <v>0</v>
      </c>
    </row>
    <row r="1089" spans="1:7" s="342" customFormat="1" ht="24" customHeight="1" x14ac:dyDescent="0.2">
      <c r="A1089" s="357" t="str">
        <f>IFERROR(VLOOKUP(C1089,Tabla_Insumos,4,FALSE),"")</f>
        <v/>
      </c>
      <c r="B1089" s="357" t="str">
        <f>IFERROR(VLOOKUP(C1089,Tabla_Insumos,5,FALSE),"")</f>
        <v/>
      </c>
      <c r="C1089" s="366"/>
      <c r="D1089" s="318" t="str">
        <f>IFERROR(VLOOKUP(C1089,Tabla_Insumos,2,FALSE),"")</f>
        <v/>
      </c>
      <c r="E1089" s="317"/>
      <c r="F1089" s="347">
        <f t="shared" si="325"/>
        <v>0</v>
      </c>
      <c r="G1089" s="347">
        <f t="shared" si="326"/>
        <v>0</v>
      </c>
    </row>
    <row r="1090" spans="1:7" s="342" customFormat="1" ht="24" customHeight="1" x14ac:dyDescent="0.2">
      <c r="A1090" s="357" t="str">
        <f t="shared" ref="A1090:A1096" si="327">IFERROR(VLOOKUP(C1090,Tabla_Insumos,4,FALSE),"")</f>
        <v/>
      </c>
      <c r="B1090" s="357" t="str">
        <f t="shared" ref="B1090:B1096" si="328">IFERROR(VLOOKUP(C1090,Tabla_Insumos,5,FALSE),"")</f>
        <v/>
      </c>
      <c r="C1090" s="367"/>
      <c r="D1090" s="316" t="str">
        <f t="shared" ref="D1090:D1096" si="329">IFERROR(VLOOKUP(C1090,Tabla_Insumos,2,FALSE),"")</f>
        <v/>
      </c>
      <c r="E1090" s="320"/>
      <c r="F1090" s="347">
        <f t="shared" si="325"/>
        <v>0</v>
      </c>
      <c r="G1090" s="347">
        <f t="shared" si="326"/>
        <v>0</v>
      </c>
    </row>
    <row r="1091" spans="1:7" s="342" customFormat="1" ht="24" customHeight="1" x14ac:dyDescent="0.2">
      <c r="A1091" s="357" t="str">
        <f t="shared" si="327"/>
        <v/>
      </c>
      <c r="B1091" s="357" t="str">
        <f t="shared" si="328"/>
        <v/>
      </c>
      <c r="C1091" s="367"/>
      <c r="D1091" s="316" t="str">
        <f t="shared" si="329"/>
        <v/>
      </c>
      <c r="E1091" s="320"/>
      <c r="F1091" s="347">
        <f t="shared" si="325"/>
        <v>0</v>
      </c>
      <c r="G1091" s="347">
        <f t="shared" si="326"/>
        <v>0</v>
      </c>
    </row>
    <row r="1092" spans="1:7" s="342" customFormat="1" ht="24" customHeight="1" x14ac:dyDescent="0.2">
      <c r="A1092" s="357" t="str">
        <f t="shared" si="327"/>
        <v/>
      </c>
      <c r="B1092" s="357" t="str">
        <f t="shared" si="328"/>
        <v/>
      </c>
      <c r="C1092" s="367"/>
      <c r="D1092" s="316" t="str">
        <f t="shared" si="329"/>
        <v/>
      </c>
      <c r="E1092" s="320"/>
      <c r="F1092" s="347">
        <f t="shared" si="325"/>
        <v>0</v>
      </c>
      <c r="G1092" s="347">
        <f t="shared" si="326"/>
        <v>0</v>
      </c>
    </row>
    <row r="1093" spans="1:7" s="342" customFormat="1" ht="24" customHeight="1" x14ac:dyDescent="0.2">
      <c r="A1093" s="357" t="str">
        <f t="shared" si="327"/>
        <v/>
      </c>
      <c r="B1093" s="357" t="str">
        <f t="shared" si="328"/>
        <v/>
      </c>
      <c r="C1093" s="367"/>
      <c r="D1093" s="316" t="str">
        <f t="shared" si="329"/>
        <v/>
      </c>
      <c r="E1093" s="320"/>
      <c r="F1093" s="347">
        <f t="shared" si="325"/>
        <v>0</v>
      </c>
      <c r="G1093" s="347">
        <f t="shared" si="326"/>
        <v>0</v>
      </c>
    </row>
    <row r="1094" spans="1:7" s="342" customFormat="1" ht="24" customHeight="1" x14ac:dyDescent="0.2">
      <c r="A1094" s="357" t="str">
        <f t="shared" si="327"/>
        <v/>
      </c>
      <c r="B1094" s="357" t="str">
        <f t="shared" si="328"/>
        <v/>
      </c>
      <c r="C1094" s="367"/>
      <c r="D1094" s="316" t="str">
        <f t="shared" si="329"/>
        <v/>
      </c>
      <c r="E1094" s="320"/>
      <c r="F1094" s="347">
        <f t="shared" si="325"/>
        <v>0</v>
      </c>
      <c r="G1094" s="347">
        <f t="shared" si="326"/>
        <v>0</v>
      </c>
    </row>
    <row r="1095" spans="1:7" s="342" customFormat="1" ht="24" customHeight="1" x14ac:dyDescent="0.2">
      <c r="A1095" s="357" t="str">
        <f t="shared" si="327"/>
        <v/>
      </c>
      <c r="B1095" s="357" t="str">
        <f t="shared" si="328"/>
        <v/>
      </c>
      <c r="C1095" s="367"/>
      <c r="D1095" s="316" t="str">
        <f t="shared" si="329"/>
        <v/>
      </c>
      <c r="E1095" s="320"/>
      <c r="F1095" s="347">
        <f t="shared" si="325"/>
        <v>0</v>
      </c>
      <c r="G1095" s="347">
        <f t="shared" si="326"/>
        <v>0</v>
      </c>
    </row>
    <row r="1096" spans="1:7" s="342" customFormat="1" ht="24" customHeight="1" x14ac:dyDescent="0.2">
      <c r="A1096" s="357" t="str">
        <f t="shared" si="327"/>
        <v/>
      </c>
      <c r="B1096" s="357" t="str">
        <f t="shared" si="328"/>
        <v/>
      </c>
      <c r="C1096" s="367"/>
      <c r="D1096" s="316" t="str">
        <f t="shared" si="329"/>
        <v/>
      </c>
      <c r="E1096" s="320"/>
      <c r="F1096" s="347">
        <f t="shared" si="325"/>
        <v>0</v>
      </c>
      <c r="G1096" s="347">
        <f t="shared" si="326"/>
        <v>0</v>
      </c>
    </row>
    <row r="1097" spans="1:7" ht="24" customHeight="1" x14ac:dyDescent="0.2">
      <c r="A1097" s="359"/>
      <c r="E1097" s="322"/>
      <c r="F1097" s="341" t="s">
        <v>31</v>
      </c>
      <c r="G1097" s="368">
        <f>SUBTOTAL(9,G1088:G1096)</f>
        <v>0</v>
      </c>
    </row>
    <row r="1098" spans="1:7" ht="24" customHeight="1" x14ac:dyDescent="0.2">
      <c r="A1098" s="358"/>
      <c r="E1098" s="322"/>
      <c r="G1098" s="340"/>
    </row>
    <row r="1099" spans="1:7" ht="24" customHeight="1" x14ac:dyDescent="0.2">
      <c r="A1099" s="360" t="str">
        <f>B1057</f>
        <v/>
      </c>
      <c r="B1099" s="141" t="str">
        <f>C1057</f>
        <v/>
      </c>
      <c r="C1099" s="343"/>
      <c r="D1099" s="343" t="s">
        <v>32</v>
      </c>
      <c r="E1099" s="344"/>
      <c r="F1099" s="371" t="s">
        <v>33</v>
      </c>
      <c r="G1099" s="372">
        <f>SUBTOTAL(9,G1062:G1098)</f>
        <v>0</v>
      </c>
    </row>
    <row r="1101" spans="1:7" ht="24" customHeight="1" x14ac:dyDescent="0.2">
      <c r="A1101" s="349" t="s">
        <v>35</v>
      </c>
      <c r="B1101" s="350"/>
      <c r="C1101" s="143"/>
      <c r="D1101" s="143"/>
      <c r="E1101" s="143"/>
      <c r="F1101" s="143"/>
      <c r="G1101" s="361"/>
    </row>
    <row r="1102" spans="1:7" ht="24" customHeight="1" x14ac:dyDescent="0.2">
      <c r="A1102" s="352" t="s">
        <v>533</v>
      </c>
      <c r="B1102" s="353" t="str">
        <f>Comitente</f>
        <v>DIRECCIÓN PROVINCIAL RED DE GAS</v>
      </c>
      <c r="C1102" s="362"/>
      <c r="D1102" s="77"/>
      <c r="E1102" s="77"/>
      <c r="F1102" s="336"/>
      <c r="G1102" s="337"/>
    </row>
    <row r="1103" spans="1:7" ht="24" customHeight="1" x14ac:dyDescent="0.2">
      <c r="A1103" s="352" t="s">
        <v>534</v>
      </c>
      <c r="B1103" s="353">
        <f>Contratista</f>
        <v>0</v>
      </c>
      <c r="C1103" s="363"/>
      <c r="D1103" s="363"/>
      <c r="E1103" s="363"/>
      <c r="F1103" s="336"/>
      <c r="G1103" s="337"/>
    </row>
    <row r="1104" spans="1:7" ht="24" customHeight="1" x14ac:dyDescent="0.2">
      <c r="A1104" s="352" t="s">
        <v>22</v>
      </c>
      <c r="B1104" s="353" t="str">
        <f>Obra</f>
        <v>MANTENIMIENTO CALINGASTA- SECTOR 1.B</v>
      </c>
      <c r="C1104" s="363"/>
      <c r="D1104" s="363"/>
      <c r="E1104" s="363"/>
      <c r="F1104" s="336" t="s">
        <v>36</v>
      </c>
      <c r="G1104" s="364">
        <f>Fecha_Base</f>
        <v>0</v>
      </c>
    </row>
    <row r="1105" spans="1:7" ht="24" customHeight="1" x14ac:dyDescent="0.2">
      <c r="A1105" s="354" t="s">
        <v>532</v>
      </c>
      <c r="B1105" s="161" t="str">
        <f>Ubicación</f>
        <v>Departamento CALINGASTA</v>
      </c>
      <c r="C1105" s="77"/>
      <c r="E1105" s="322"/>
      <c r="G1105" s="340"/>
    </row>
    <row r="1106" spans="1:7" ht="24" customHeight="1" x14ac:dyDescent="0.2">
      <c r="A1106" s="354" t="s">
        <v>37</v>
      </c>
      <c r="B1106" s="338" t="str">
        <f>IFERROR(VALUE(LEFT(B1107,FIND(".",B1107)-1)),"")</f>
        <v/>
      </c>
      <c r="C1106" s="74" t="str">
        <f>IFERROR(VLOOKUP(B1106,Tabla_CyP,2,FALSE),"")</f>
        <v/>
      </c>
      <c r="E1106" s="322"/>
      <c r="G1106" s="340"/>
    </row>
    <row r="1107" spans="1:7" ht="24" customHeight="1" x14ac:dyDescent="0.2">
      <c r="A1107" s="354" t="s">
        <v>23</v>
      </c>
      <c r="B1107" s="339" t="str">
        <f>IFERROR(VLOOKUP(COUNTIF($A$1:A1107,"ANALISIS DE PRECIOS"),Tabla_NumeroItem,2,FALSE),"")</f>
        <v/>
      </c>
      <c r="C1107" s="74" t="str">
        <f>IFERROR(VLOOKUP(B1107,Tabla_CyP,2,FALSE),"")</f>
        <v/>
      </c>
      <c r="E1107" s="322"/>
      <c r="F1107" s="336" t="s">
        <v>24</v>
      </c>
      <c r="G1107" s="340" t="str">
        <f>IFERROR(VLOOKUP(B1107,Tabla_CyP,4,FALSE),"")</f>
        <v/>
      </c>
    </row>
    <row r="1108" spans="1:7" ht="24" customHeight="1" x14ac:dyDescent="0.2">
      <c r="A1108" s="354"/>
      <c r="B1108" s="161"/>
      <c r="E1108" s="322"/>
      <c r="G1108" s="340"/>
    </row>
    <row r="1109" spans="1:7" ht="24" customHeight="1" x14ac:dyDescent="0.2">
      <c r="A1109" s="429" t="s">
        <v>451</v>
      </c>
      <c r="B1109" s="430"/>
      <c r="C1109" s="431" t="s">
        <v>0</v>
      </c>
      <c r="D1109" s="431" t="s">
        <v>25</v>
      </c>
      <c r="E1109" s="433" t="s">
        <v>26</v>
      </c>
      <c r="F1109" s="435" t="s">
        <v>27</v>
      </c>
      <c r="G1109" s="435" t="s">
        <v>28</v>
      </c>
    </row>
    <row r="1110" spans="1:7" ht="24" customHeight="1" x14ac:dyDescent="0.2">
      <c r="A1110" s="355" t="s">
        <v>452</v>
      </c>
      <c r="B1110" s="355" t="s">
        <v>453</v>
      </c>
      <c r="C1110" s="432"/>
      <c r="D1110" s="432"/>
      <c r="E1110" s="434"/>
      <c r="F1110" s="436"/>
      <c r="G1110" s="436"/>
    </row>
    <row r="1111" spans="1:7" ht="24" customHeight="1" x14ac:dyDescent="0.2">
      <c r="A1111" s="333"/>
      <c r="B1111" s="356"/>
      <c r="C1111" s="106" t="s">
        <v>535</v>
      </c>
      <c r="D1111" s="343"/>
      <c r="E1111" s="344"/>
      <c r="F1111" s="345"/>
      <c r="G1111" s="346"/>
    </row>
    <row r="1112" spans="1:7" s="342" customFormat="1" ht="24" customHeight="1" x14ac:dyDescent="0.2">
      <c r="A1112" s="357" t="str">
        <f>IFERROR(VLOOKUP(C1112,Tabla_Insumos,4,FALSE),"")</f>
        <v/>
      </c>
      <c r="B1112" s="357" t="str">
        <f>IFERROR(VLOOKUP(C1112,Tabla_Insumos,5,FALSE),"")</f>
        <v/>
      </c>
      <c r="C1112" s="370"/>
      <c r="D1112" s="318" t="str">
        <f>IFERROR(VLOOKUP(C1112,Tabla_Insumos,2,FALSE),"")</f>
        <v/>
      </c>
      <c r="E1112" s="317"/>
      <c r="F1112" s="347">
        <f t="shared" ref="F1112:F1125" si="330">IFERROR(VLOOKUP(C1112,Tabla_Insumos,3,FALSE),0)</f>
        <v>0</v>
      </c>
      <c r="G1112" s="347">
        <f>ROUND(E1112*F1112,2)</f>
        <v>0</v>
      </c>
    </row>
    <row r="1113" spans="1:7" s="342" customFormat="1" ht="24" customHeight="1" x14ac:dyDescent="0.2">
      <c r="A1113" s="357" t="str">
        <f>IFERROR(VLOOKUP(C1113,Tabla_Insumos,4,FALSE),"")</f>
        <v/>
      </c>
      <c r="B1113" s="357" t="str">
        <f>IFERROR(VLOOKUP(C1113,Tabla_Insumos,5,FALSE),"")</f>
        <v/>
      </c>
      <c r="C1113" s="370"/>
      <c r="D1113" s="318" t="str">
        <f>IFERROR(VLOOKUP(C1113,Tabla_Insumos,2,FALSE),"")</f>
        <v/>
      </c>
      <c r="E1113" s="317"/>
      <c r="F1113" s="347">
        <f t="shared" si="330"/>
        <v>0</v>
      </c>
      <c r="G1113" s="347">
        <f t="shared" ref="G1113:G1125" si="331">ROUND(E1113*F1113,2)</f>
        <v>0</v>
      </c>
    </row>
    <row r="1114" spans="1:7" s="342" customFormat="1" ht="24" customHeight="1" x14ac:dyDescent="0.2">
      <c r="A1114" s="357" t="str">
        <f>IFERROR(VLOOKUP(C1114,Tabla_Insumos,4,FALSE),"")</f>
        <v/>
      </c>
      <c r="B1114" s="357" t="str">
        <f>IFERROR(VLOOKUP(C1114,Tabla_Insumos,5,FALSE),"")</f>
        <v/>
      </c>
      <c r="C1114" s="370"/>
      <c r="D1114" s="318" t="str">
        <f>IFERROR(VLOOKUP(C1114,Tabla_Insumos,2,FALSE),"")</f>
        <v/>
      </c>
      <c r="E1114" s="317"/>
      <c r="F1114" s="347">
        <f t="shared" si="330"/>
        <v>0</v>
      </c>
      <c r="G1114" s="347">
        <f t="shared" si="331"/>
        <v>0</v>
      </c>
    </row>
    <row r="1115" spans="1:7" s="342" customFormat="1" ht="24" customHeight="1" x14ac:dyDescent="0.2">
      <c r="A1115" s="357" t="str">
        <f t="shared" ref="A1115:A1125" si="332">IFERROR(VLOOKUP(C1115,Tabla_Insumos,4,FALSE),"")</f>
        <v/>
      </c>
      <c r="B1115" s="357" t="str">
        <f t="shared" ref="B1115:B1125" si="333">IFERROR(VLOOKUP(C1115,Tabla_Insumos,5,FALSE),"")</f>
        <v/>
      </c>
      <c r="C1115" s="367"/>
      <c r="D1115" s="316" t="str">
        <f t="shared" ref="D1115:D1125" si="334">IFERROR(VLOOKUP(C1115,Tabla_Insumos,2,FALSE),"")</f>
        <v/>
      </c>
      <c r="E1115" s="320"/>
      <c r="F1115" s="347">
        <f t="shared" si="330"/>
        <v>0</v>
      </c>
      <c r="G1115" s="347">
        <f t="shared" si="331"/>
        <v>0</v>
      </c>
    </row>
    <row r="1116" spans="1:7" s="342" customFormat="1" ht="24" customHeight="1" x14ac:dyDescent="0.2">
      <c r="A1116" s="357" t="str">
        <f t="shared" si="332"/>
        <v/>
      </c>
      <c r="B1116" s="357" t="str">
        <f t="shared" si="333"/>
        <v/>
      </c>
      <c r="C1116" s="367"/>
      <c r="D1116" s="316" t="str">
        <f t="shared" si="334"/>
        <v/>
      </c>
      <c r="E1116" s="320"/>
      <c r="F1116" s="347">
        <f t="shared" si="330"/>
        <v>0</v>
      </c>
      <c r="G1116" s="347">
        <f t="shared" si="331"/>
        <v>0</v>
      </c>
    </row>
    <row r="1117" spans="1:7" s="342" customFormat="1" ht="24" customHeight="1" x14ac:dyDescent="0.2">
      <c r="A1117" s="357" t="str">
        <f t="shared" si="332"/>
        <v/>
      </c>
      <c r="B1117" s="357" t="str">
        <f t="shared" si="333"/>
        <v/>
      </c>
      <c r="C1117" s="367"/>
      <c r="D1117" s="316" t="str">
        <f t="shared" si="334"/>
        <v/>
      </c>
      <c r="E1117" s="320"/>
      <c r="F1117" s="347">
        <f t="shared" si="330"/>
        <v>0</v>
      </c>
      <c r="G1117" s="347">
        <f t="shared" si="331"/>
        <v>0</v>
      </c>
    </row>
    <row r="1118" spans="1:7" s="342" customFormat="1" ht="24" customHeight="1" x14ac:dyDescent="0.2">
      <c r="A1118" s="357" t="str">
        <f t="shared" si="332"/>
        <v/>
      </c>
      <c r="B1118" s="357" t="str">
        <f t="shared" si="333"/>
        <v/>
      </c>
      <c r="C1118" s="367"/>
      <c r="D1118" s="316" t="str">
        <f t="shared" si="334"/>
        <v/>
      </c>
      <c r="E1118" s="320"/>
      <c r="F1118" s="347">
        <f t="shared" si="330"/>
        <v>0</v>
      </c>
      <c r="G1118" s="347">
        <f t="shared" si="331"/>
        <v>0</v>
      </c>
    </row>
    <row r="1119" spans="1:7" s="342" customFormat="1" ht="24" customHeight="1" x14ac:dyDescent="0.2">
      <c r="A1119" s="357" t="str">
        <f t="shared" si="332"/>
        <v/>
      </c>
      <c r="B1119" s="357" t="str">
        <f t="shared" si="333"/>
        <v/>
      </c>
      <c r="C1119" s="367"/>
      <c r="D1119" s="316" t="str">
        <f t="shared" si="334"/>
        <v/>
      </c>
      <c r="E1119" s="320"/>
      <c r="F1119" s="347">
        <f t="shared" si="330"/>
        <v>0</v>
      </c>
      <c r="G1119" s="347">
        <f t="shared" si="331"/>
        <v>0</v>
      </c>
    </row>
    <row r="1120" spans="1:7" s="342" customFormat="1" ht="24" customHeight="1" x14ac:dyDescent="0.2">
      <c r="A1120" s="357" t="str">
        <f t="shared" si="332"/>
        <v/>
      </c>
      <c r="B1120" s="357" t="str">
        <f t="shared" si="333"/>
        <v/>
      </c>
      <c r="C1120" s="367"/>
      <c r="D1120" s="316" t="str">
        <f t="shared" si="334"/>
        <v/>
      </c>
      <c r="E1120" s="320"/>
      <c r="F1120" s="347">
        <f t="shared" si="330"/>
        <v>0</v>
      </c>
      <c r="G1120" s="347">
        <f t="shared" si="331"/>
        <v>0</v>
      </c>
    </row>
    <row r="1121" spans="1:7" s="342" customFormat="1" ht="24" customHeight="1" x14ac:dyDescent="0.2">
      <c r="A1121" s="357" t="str">
        <f t="shared" si="332"/>
        <v/>
      </c>
      <c r="B1121" s="357" t="str">
        <f t="shared" si="333"/>
        <v/>
      </c>
      <c r="C1121" s="367"/>
      <c r="D1121" s="316" t="str">
        <f t="shared" si="334"/>
        <v/>
      </c>
      <c r="E1121" s="320"/>
      <c r="F1121" s="347">
        <f t="shared" si="330"/>
        <v>0</v>
      </c>
      <c r="G1121" s="347">
        <f t="shared" si="331"/>
        <v>0</v>
      </c>
    </row>
    <row r="1122" spans="1:7" s="342" customFormat="1" ht="24" customHeight="1" x14ac:dyDescent="0.2">
      <c r="A1122" s="357" t="str">
        <f t="shared" si="332"/>
        <v/>
      </c>
      <c r="B1122" s="357" t="str">
        <f t="shared" si="333"/>
        <v/>
      </c>
      <c r="C1122" s="367"/>
      <c r="D1122" s="316" t="str">
        <f t="shared" si="334"/>
        <v/>
      </c>
      <c r="E1122" s="320"/>
      <c r="F1122" s="347">
        <f t="shared" si="330"/>
        <v>0</v>
      </c>
      <c r="G1122" s="347">
        <f t="shared" si="331"/>
        <v>0</v>
      </c>
    </row>
    <row r="1123" spans="1:7" s="342" customFormat="1" ht="24" customHeight="1" x14ac:dyDescent="0.2">
      <c r="A1123" s="357" t="str">
        <f t="shared" si="332"/>
        <v/>
      </c>
      <c r="B1123" s="357" t="str">
        <f t="shared" si="333"/>
        <v/>
      </c>
      <c r="C1123" s="367"/>
      <c r="D1123" s="316" t="str">
        <f t="shared" si="334"/>
        <v/>
      </c>
      <c r="E1123" s="320"/>
      <c r="F1123" s="347">
        <f t="shared" si="330"/>
        <v>0</v>
      </c>
      <c r="G1123" s="347">
        <f t="shared" si="331"/>
        <v>0</v>
      </c>
    </row>
    <row r="1124" spans="1:7" s="342" customFormat="1" ht="24" customHeight="1" x14ac:dyDescent="0.2">
      <c r="A1124" s="357" t="str">
        <f t="shared" si="332"/>
        <v/>
      </c>
      <c r="B1124" s="357" t="str">
        <f t="shared" si="333"/>
        <v/>
      </c>
      <c r="C1124" s="367"/>
      <c r="D1124" s="316" t="str">
        <f t="shared" si="334"/>
        <v/>
      </c>
      <c r="E1124" s="320"/>
      <c r="F1124" s="347">
        <f t="shared" si="330"/>
        <v>0</v>
      </c>
      <c r="G1124" s="347">
        <f t="shared" si="331"/>
        <v>0</v>
      </c>
    </row>
    <row r="1125" spans="1:7" s="342" customFormat="1" ht="24" customHeight="1" x14ac:dyDescent="0.2">
      <c r="A1125" s="357" t="str">
        <f t="shared" si="332"/>
        <v/>
      </c>
      <c r="B1125" s="357" t="str">
        <f t="shared" si="333"/>
        <v/>
      </c>
      <c r="C1125" s="367"/>
      <c r="D1125" s="316" t="str">
        <f t="shared" si="334"/>
        <v/>
      </c>
      <c r="E1125" s="320"/>
      <c r="F1125" s="348">
        <f t="shared" si="330"/>
        <v>0</v>
      </c>
      <c r="G1125" s="347">
        <f t="shared" si="331"/>
        <v>0</v>
      </c>
    </row>
    <row r="1126" spans="1:7" ht="24" customHeight="1" x14ac:dyDescent="0.2">
      <c r="A1126" s="358"/>
      <c r="E1126" s="322"/>
      <c r="F1126" s="341" t="s">
        <v>29</v>
      </c>
      <c r="G1126" s="368">
        <f>SUBTOTAL(9,G1112:G1125)</f>
        <v>0</v>
      </c>
    </row>
    <row r="1127" spans="1:7" ht="24" customHeight="1" x14ac:dyDescent="0.2">
      <c r="A1127" s="358"/>
      <c r="C1127" s="77" t="s">
        <v>536</v>
      </c>
      <c r="E1127" s="322"/>
      <c r="G1127" s="340"/>
    </row>
    <row r="1128" spans="1:7" s="342" customFormat="1" ht="24" customHeight="1" x14ac:dyDescent="0.2">
      <c r="A1128" s="357" t="str">
        <f t="shared" ref="A1128:A1133" si="335">IFERROR(VLOOKUP(C1128,Tabla_Insumos,4,FALSE),"")</f>
        <v/>
      </c>
      <c r="B1128" s="357" t="str">
        <f t="shared" ref="B1128:B1133" si="336">IFERROR(VLOOKUP(A1128,Tabla_Indices,5,FALSE),"")</f>
        <v/>
      </c>
      <c r="C1128" s="366"/>
      <c r="D1128" s="318" t="str">
        <f t="shared" ref="D1128:D1133" si="337">IFERROR(VLOOKUP(C1128,Tabla_Insumos,2,FALSE),"")</f>
        <v/>
      </c>
      <c r="E1128" s="317"/>
      <c r="F1128" s="347">
        <f t="shared" ref="F1128:F1135" si="338">IFERROR(VLOOKUP(C1128,Tabla_Insumos,3,FALSE),0)</f>
        <v>0</v>
      </c>
      <c r="G1128" s="347">
        <f>ROUND(E1128*F1128,2)</f>
        <v>0</v>
      </c>
    </row>
    <row r="1129" spans="1:7" s="342" customFormat="1" ht="24" customHeight="1" x14ac:dyDescent="0.2">
      <c r="A1129" s="357" t="str">
        <f t="shared" si="335"/>
        <v/>
      </c>
      <c r="B1129" s="357" t="str">
        <f t="shared" si="336"/>
        <v/>
      </c>
      <c r="C1129" s="366"/>
      <c r="D1129" s="318" t="str">
        <f t="shared" si="337"/>
        <v/>
      </c>
      <c r="E1129" s="317"/>
      <c r="F1129" s="347">
        <f t="shared" si="338"/>
        <v>0</v>
      </c>
      <c r="G1129" s="347">
        <f>ROUND(E1129*F1129,2)</f>
        <v>0</v>
      </c>
    </row>
    <row r="1130" spans="1:7" s="342" customFormat="1" ht="24" customHeight="1" x14ac:dyDescent="0.2">
      <c r="A1130" s="357" t="str">
        <f t="shared" si="335"/>
        <v/>
      </c>
      <c r="B1130" s="357" t="str">
        <f t="shared" si="336"/>
        <v/>
      </c>
      <c r="C1130" s="366"/>
      <c r="D1130" s="318" t="str">
        <f t="shared" si="337"/>
        <v/>
      </c>
      <c r="E1130" s="317"/>
      <c r="F1130" s="347">
        <f t="shared" si="338"/>
        <v>0</v>
      </c>
      <c r="G1130" s="347">
        <f t="shared" ref="G1130:G1135" si="339">ROUND(E1130*F1130,2)</f>
        <v>0</v>
      </c>
    </row>
    <row r="1131" spans="1:7" s="342" customFormat="1" ht="24" customHeight="1" x14ac:dyDescent="0.2">
      <c r="A1131" s="357" t="str">
        <f t="shared" si="335"/>
        <v/>
      </c>
      <c r="B1131" s="357" t="str">
        <f t="shared" si="336"/>
        <v/>
      </c>
      <c r="C1131" s="366"/>
      <c r="D1131" s="318" t="str">
        <f t="shared" si="337"/>
        <v/>
      </c>
      <c r="E1131" s="317"/>
      <c r="F1131" s="347">
        <f t="shared" si="338"/>
        <v>0</v>
      </c>
      <c r="G1131" s="347">
        <f t="shared" si="339"/>
        <v>0</v>
      </c>
    </row>
    <row r="1132" spans="1:7" s="342" customFormat="1" ht="24" customHeight="1" x14ac:dyDescent="0.2">
      <c r="A1132" s="357" t="str">
        <f t="shared" si="335"/>
        <v/>
      </c>
      <c r="B1132" s="357" t="str">
        <f t="shared" si="336"/>
        <v/>
      </c>
      <c r="C1132" s="366"/>
      <c r="D1132" s="318" t="str">
        <f t="shared" si="337"/>
        <v/>
      </c>
      <c r="E1132" s="317"/>
      <c r="F1132" s="347">
        <f t="shared" si="338"/>
        <v>0</v>
      </c>
      <c r="G1132" s="347">
        <f t="shared" si="339"/>
        <v>0</v>
      </c>
    </row>
    <row r="1133" spans="1:7" s="342" customFormat="1" ht="24" customHeight="1" x14ac:dyDescent="0.2">
      <c r="A1133" s="357" t="str">
        <f t="shared" si="335"/>
        <v/>
      </c>
      <c r="B1133" s="357" t="str">
        <f t="shared" si="336"/>
        <v/>
      </c>
      <c r="C1133" s="366"/>
      <c r="D1133" s="318" t="str">
        <f t="shared" si="337"/>
        <v/>
      </c>
      <c r="E1133" s="317"/>
      <c r="F1133" s="347">
        <f t="shared" si="338"/>
        <v>0</v>
      </c>
      <c r="G1133" s="347">
        <f t="shared" si="339"/>
        <v>0</v>
      </c>
    </row>
    <row r="1134" spans="1:7" s="342" customFormat="1" ht="24" customHeight="1" x14ac:dyDescent="0.2">
      <c r="A1134" s="357" t="str">
        <f>IFERROR(VLOOKUP(C1134,Tabla_Insumos,4,FALSE),"")</f>
        <v/>
      </c>
      <c r="B1134" s="357" t="str">
        <f>IFERROR(VLOOKUP(A1134,Tabla_Indices,5,FALSE),"")</f>
        <v/>
      </c>
      <c r="C1134" s="367"/>
      <c r="D1134" s="316" t="str">
        <f>IFERROR(VLOOKUP(C1134,Tabla_Insumos,2,FALSE),"")</f>
        <v/>
      </c>
      <c r="E1134" s="320"/>
      <c r="F1134" s="347">
        <f t="shared" si="338"/>
        <v>0</v>
      </c>
      <c r="G1134" s="347">
        <f t="shared" si="339"/>
        <v>0</v>
      </c>
    </row>
    <row r="1135" spans="1:7" s="342" customFormat="1" ht="24" customHeight="1" x14ac:dyDescent="0.2">
      <c r="A1135" s="357" t="str">
        <f>IFERROR(VLOOKUP(C1135,Tabla_Insumos,4,FALSE),"")</f>
        <v/>
      </c>
      <c r="B1135" s="357" t="str">
        <f>IFERROR(VLOOKUP(A1135,Tabla_Indices,5,FALSE),"")</f>
        <v/>
      </c>
      <c r="C1135" s="367"/>
      <c r="D1135" s="316" t="str">
        <f>IFERROR(VLOOKUP(C1135,Tabla_Insumos,2,FALSE),"")</f>
        <v/>
      </c>
      <c r="E1135" s="320"/>
      <c r="F1135" s="347">
        <f t="shared" si="338"/>
        <v>0</v>
      </c>
      <c r="G1135" s="347">
        <f t="shared" si="339"/>
        <v>0</v>
      </c>
    </row>
    <row r="1136" spans="1:7" ht="24" customHeight="1" x14ac:dyDescent="0.2">
      <c r="A1136" s="358"/>
      <c r="E1136" s="322"/>
      <c r="F1136" s="341" t="s">
        <v>30</v>
      </c>
      <c r="G1136" s="368">
        <f>SUBTOTAL(9,G1128:G1135)</f>
        <v>0</v>
      </c>
    </row>
    <row r="1137" spans="1:7" ht="24" customHeight="1" x14ac:dyDescent="0.2">
      <c r="A1137" s="358"/>
      <c r="C1137" s="77" t="s">
        <v>537</v>
      </c>
      <c r="E1137" s="322"/>
      <c r="G1137" s="340"/>
    </row>
    <row r="1138" spans="1:7" s="342" customFormat="1" ht="24" customHeight="1" x14ac:dyDescent="0.2">
      <c r="A1138" s="357" t="str">
        <f>IFERROR(VLOOKUP(C1138,Tabla_Insumos,4,FALSE),"")</f>
        <v/>
      </c>
      <c r="B1138" s="357" t="str">
        <f>IFERROR(VLOOKUP(C1138,Tabla_Insumos,5,FALSE),"")</f>
        <v/>
      </c>
      <c r="C1138" s="366"/>
      <c r="D1138" s="318" t="str">
        <f>IFERROR(VLOOKUP(C1138,Tabla_Insumos,2,FALSE),"")</f>
        <v/>
      </c>
      <c r="E1138" s="317"/>
      <c r="F1138" s="347">
        <f t="shared" ref="F1138:F1146" si="340">IFERROR(VLOOKUP(C1138,Tabla_Insumos,3,FALSE),0)</f>
        <v>0</v>
      </c>
      <c r="G1138" s="347">
        <f t="shared" ref="G1138:G1146" si="341">ROUND(E1138*F1138,2)</f>
        <v>0</v>
      </c>
    </row>
    <row r="1139" spans="1:7" s="342" customFormat="1" ht="24" customHeight="1" x14ac:dyDescent="0.2">
      <c r="A1139" s="357" t="str">
        <f>IFERROR(VLOOKUP(C1139,Tabla_Insumos,4,FALSE),"")</f>
        <v/>
      </c>
      <c r="B1139" s="357" t="str">
        <f>IFERROR(VLOOKUP(C1139,Tabla_Insumos,5,FALSE),"")</f>
        <v/>
      </c>
      <c r="C1139" s="366"/>
      <c r="D1139" s="318" t="str">
        <f>IFERROR(VLOOKUP(C1139,Tabla_Insumos,2,FALSE),"")</f>
        <v/>
      </c>
      <c r="E1139" s="317"/>
      <c r="F1139" s="347">
        <f t="shared" si="340"/>
        <v>0</v>
      </c>
      <c r="G1139" s="347">
        <f t="shared" si="341"/>
        <v>0</v>
      </c>
    </row>
    <row r="1140" spans="1:7" s="342" customFormat="1" ht="24" customHeight="1" x14ac:dyDescent="0.2">
      <c r="A1140" s="357" t="str">
        <f t="shared" ref="A1140:A1146" si="342">IFERROR(VLOOKUP(C1140,Tabla_Insumos,4,FALSE),"")</f>
        <v/>
      </c>
      <c r="B1140" s="357" t="str">
        <f t="shared" ref="B1140:B1146" si="343">IFERROR(VLOOKUP(C1140,Tabla_Insumos,5,FALSE),"")</f>
        <v/>
      </c>
      <c r="C1140" s="367"/>
      <c r="D1140" s="316" t="str">
        <f t="shared" ref="D1140:D1146" si="344">IFERROR(VLOOKUP(C1140,Tabla_Insumos,2,FALSE),"")</f>
        <v/>
      </c>
      <c r="E1140" s="320"/>
      <c r="F1140" s="347">
        <f t="shared" si="340"/>
        <v>0</v>
      </c>
      <c r="G1140" s="347">
        <f t="shared" si="341"/>
        <v>0</v>
      </c>
    </row>
    <row r="1141" spans="1:7" s="342" customFormat="1" ht="24" customHeight="1" x14ac:dyDescent="0.2">
      <c r="A1141" s="357" t="str">
        <f t="shared" si="342"/>
        <v/>
      </c>
      <c r="B1141" s="357" t="str">
        <f t="shared" si="343"/>
        <v/>
      </c>
      <c r="C1141" s="367"/>
      <c r="D1141" s="316" t="str">
        <f t="shared" si="344"/>
        <v/>
      </c>
      <c r="E1141" s="320"/>
      <c r="F1141" s="347">
        <f t="shared" si="340"/>
        <v>0</v>
      </c>
      <c r="G1141" s="347">
        <f t="shared" si="341"/>
        <v>0</v>
      </c>
    </row>
    <row r="1142" spans="1:7" s="342" customFormat="1" ht="24" customHeight="1" x14ac:dyDescent="0.2">
      <c r="A1142" s="357" t="str">
        <f t="shared" si="342"/>
        <v/>
      </c>
      <c r="B1142" s="357" t="str">
        <f t="shared" si="343"/>
        <v/>
      </c>
      <c r="C1142" s="367"/>
      <c r="D1142" s="316" t="str">
        <f t="shared" si="344"/>
        <v/>
      </c>
      <c r="E1142" s="320"/>
      <c r="F1142" s="347">
        <f t="shared" si="340"/>
        <v>0</v>
      </c>
      <c r="G1142" s="347">
        <f t="shared" si="341"/>
        <v>0</v>
      </c>
    </row>
    <row r="1143" spans="1:7" s="342" customFormat="1" ht="24" customHeight="1" x14ac:dyDescent="0.2">
      <c r="A1143" s="357" t="str">
        <f t="shared" si="342"/>
        <v/>
      </c>
      <c r="B1143" s="357" t="str">
        <f t="shared" si="343"/>
        <v/>
      </c>
      <c r="C1143" s="367"/>
      <c r="D1143" s="316" t="str">
        <f t="shared" si="344"/>
        <v/>
      </c>
      <c r="E1143" s="320"/>
      <c r="F1143" s="347">
        <f t="shared" si="340"/>
        <v>0</v>
      </c>
      <c r="G1143" s="347">
        <f t="shared" si="341"/>
        <v>0</v>
      </c>
    </row>
    <row r="1144" spans="1:7" s="342" customFormat="1" ht="24" customHeight="1" x14ac:dyDescent="0.2">
      <c r="A1144" s="357" t="str">
        <f t="shared" si="342"/>
        <v/>
      </c>
      <c r="B1144" s="357" t="str">
        <f t="shared" si="343"/>
        <v/>
      </c>
      <c r="C1144" s="367"/>
      <c r="D1144" s="316" t="str">
        <f t="shared" si="344"/>
        <v/>
      </c>
      <c r="E1144" s="320"/>
      <c r="F1144" s="347">
        <f t="shared" si="340"/>
        <v>0</v>
      </c>
      <c r="G1144" s="347">
        <f t="shared" si="341"/>
        <v>0</v>
      </c>
    </row>
    <row r="1145" spans="1:7" s="342" customFormat="1" ht="24" customHeight="1" x14ac:dyDescent="0.2">
      <c r="A1145" s="357" t="str">
        <f t="shared" si="342"/>
        <v/>
      </c>
      <c r="B1145" s="357" t="str">
        <f t="shared" si="343"/>
        <v/>
      </c>
      <c r="C1145" s="367"/>
      <c r="D1145" s="316" t="str">
        <f t="shared" si="344"/>
        <v/>
      </c>
      <c r="E1145" s="320"/>
      <c r="F1145" s="347">
        <f t="shared" si="340"/>
        <v>0</v>
      </c>
      <c r="G1145" s="347">
        <f t="shared" si="341"/>
        <v>0</v>
      </c>
    </row>
    <row r="1146" spans="1:7" s="342" customFormat="1" ht="24" customHeight="1" x14ac:dyDescent="0.2">
      <c r="A1146" s="357" t="str">
        <f t="shared" si="342"/>
        <v/>
      </c>
      <c r="B1146" s="357" t="str">
        <f t="shared" si="343"/>
        <v/>
      </c>
      <c r="C1146" s="367"/>
      <c r="D1146" s="316" t="str">
        <f t="shared" si="344"/>
        <v/>
      </c>
      <c r="E1146" s="320"/>
      <c r="F1146" s="347">
        <f t="shared" si="340"/>
        <v>0</v>
      </c>
      <c r="G1146" s="347">
        <f t="shared" si="341"/>
        <v>0</v>
      </c>
    </row>
    <row r="1147" spans="1:7" ht="24" customHeight="1" x14ac:dyDescent="0.2">
      <c r="A1147" s="359"/>
      <c r="E1147" s="322"/>
      <c r="F1147" s="341" t="s">
        <v>31</v>
      </c>
      <c r="G1147" s="368">
        <f>SUBTOTAL(9,G1138:G1146)</f>
        <v>0</v>
      </c>
    </row>
    <row r="1148" spans="1:7" ht="24" customHeight="1" x14ac:dyDescent="0.2">
      <c r="A1148" s="358"/>
      <c r="E1148" s="322"/>
      <c r="G1148" s="340"/>
    </row>
    <row r="1149" spans="1:7" ht="24" customHeight="1" x14ac:dyDescent="0.2">
      <c r="A1149" s="360" t="str">
        <f>B1107</f>
        <v/>
      </c>
      <c r="B1149" s="141" t="str">
        <f>C1107</f>
        <v/>
      </c>
      <c r="C1149" s="343"/>
      <c r="D1149" s="343" t="s">
        <v>32</v>
      </c>
      <c r="E1149" s="344"/>
      <c r="F1149" s="371" t="s">
        <v>33</v>
      </c>
      <c r="G1149" s="372">
        <f>SUBTOTAL(9,G1112:G1148)</f>
        <v>0</v>
      </c>
    </row>
    <row r="1151" spans="1:7" ht="24" customHeight="1" x14ac:dyDescent="0.2">
      <c r="A1151" s="349" t="s">
        <v>35</v>
      </c>
      <c r="B1151" s="350"/>
      <c r="C1151" s="143"/>
      <c r="D1151" s="143"/>
      <c r="E1151" s="143"/>
      <c r="F1151" s="143"/>
      <c r="G1151" s="361"/>
    </row>
    <row r="1152" spans="1:7" ht="24" customHeight="1" x14ac:dyDescent="0.2">
      <c r="A1152" s="352" t="s">
        <v>533</v>
      </c>
      <c r="B1152" s="353" t="str">
        <f>Comitente</f>
        <v>DIRECCIÓN PROVINCIAL RED DE GAS</v>
      </c>
      <c r="C1152" s="362"/>
      <c r="D1152" s="77"/>
      <c r="E1152" s="77"/>
      <c r="F1152" s="336"/>
      <c r="G1152" s="337"/>
    </row>
    <row r="1153" spans="1:7" ht="24" customHeight="1" x14ac:dyDescent="0.2">
      <c r="A1153" s="352" t="s">
        <v>534</v>
      </c>
      <c r="B1153" s="353">
        <f>Contratista</f>
        <v>0</v>
      </c>
      <c r="C1153" s="363"/>
      <c r="D1153" s="363"/>
      <c r="E1153" s="363"/>
      <c r="F1153" s="336"/>
      <c r="G1153" s="337"/>
    </row>
    <row r="1154" spans="1:7" ht="24" customHeight="1" x14ac:dyDescent="0.2">
      <c r="A1154" s="352" t="s">
        <v>22</v>
      </c>
      <c r="B1154" s="353" t="str">
        <f>Obra</f>
        <v>MANTENIMIENTO CALINGASTA- SECTOR 1.B</v>
      </c>
      <c r="C1154" s="363"/>
      <c r="D1154" s="363"/>
      <c r="E1154" s="363"/>
      <c r="F1154" s="336" t="s">
        <v>36</v>
      </c>
      <c r="G1154" s="364">
        <f>Fecha_Base</f>
        <v>0</v>
      </c>
    </row>
    <row r="1155" spans="1:7" ht="24" customHeight="1" x14ac:dyDescent="0.2">
      <c r="A1155" s="354" t="s">
        <v>532</v>
      </c>
      <c r="B1155" s="161" t="str">
        <f>Ubicación</f>
        <v>Departamento CALINGASTA</v>
      </c>
      <c r="C1155" s="77"/>
      <c r="E1155" s="322"/>
      <c r="G1155" s="340"/>
    </row>
    <row r="1156" spans="1:7" ht="24" customHeight="1" x14ac:dyDescent="0.2">
      <c r="A1156" s="354" t="s">
        <v>37</v>
      </c>
      <c r="B1156" s="338" t="str">
        <f>IFERROR(VALUE(LEFT(B1157,FIND(".",B1157)-1)),"")</f>
        <v/>
      </c>
      <c r="C1156" s="74" t="str">
        <f>IFERROR(VLOOKUP(B1156,Tabla_CyP,2,FALSE),"")</f>
        <v/>
      </c>
      <c r="E1156" s="322"/>
      <c r="G1156" s="340"/>
    </row>
    <row r="1157" spans="1:7" ht="24" customHeight="1" x14ac:dyDescent="0.2">
      <c r="A1157" s="354" t="s">
        <v>23</v>
      </c>
      <c r="B1157" s="339" t="str">
        <f>IFERROR(VLOOKUP(COUNTIF($A$1:A1157,"ANALISIS DE PRECIOS"),Tabla_NumeroItem,2,FALSE),"")</f>
        <v/>
      </c>
      <c r="C1157" s="74" t="str">
        <f>IFERROR(VLOOKUP(B1157,Tabla_CyP,2,FALSE),"")</f>
        <v/>
      </c>
      <c r="E1157" s="322"/>
      <c r="F1157" s="336" t="s">
        <v>24</v>
      </c>
      <c r="G1157" s="340" t="str">
        <f>IFERROR(VLOOKUP(B1157,Tabla_CyP,4,FALSE),"")</f>
        <v/>
      </c>
    </row>
    <row r="1158" spans="1:7" ht="24" customHeight="1" x14ac:dyDescent="0.2">
      <c r="A1158" s="354"/>
      <c r="B1158" s="161"/>
      <c r="E1158" s="322"/>
      <c r="G1158" s="340"/>
    </row>
    <row r="1159" spans="1:7" ht="24" customHeight="1" x14ac:dyDescent="0.2">
      <c r="A1159" s="429" t="s">
        <v>451</v>
      </c>
      <c r="B1159" s="430"/>
      <c r="C1159" s="431" t="s">
        <v>0</v>
      </c>
      <c r="D1159" s="431" t="s">
        <v>25</v>
      </c>
      <c r="E1159" s="433" t="s">
        <v>26</v>
      </c>
      <c r="F1159" s="435" t="s">
        <v>27</v>
      </c>
      <c r="G1159" s="435" t="s">
        <v>28</v>
      </c>
    </row>
    <row r="1160" spans="1:7" ht="24" customHeight="1" x14ac:dyDescent="0.2">
      <c r="A1160" s="355" t="s">
        <v>452</v>
      </c>
      <c r="B1160" s="355" t="s">
        <v>453</v>
      </c>
      <c r="C1160" s="432"/>
      <c r="D1160" s="432"/>
      <c r="E1160" s="434"/>
      <c r="F1160" s="436"/>
      <c r="G1160" s="436"/>
    </row>
    <row r="1161" spans="1:7" ht="24" customHeight="1" x14ac:dyDescent="0.2">
      <c r="A1161" s="333"/>
      <c r="B1161" s="356"/>
      <c r="C1161" s="106" t="s">
        <v>535</v>
      </c>
      <c r="D1161" s="343"/>
      <c r="E1161" s="344"/>
      <c r="F1161" s="345"/>
      <c r="G1161" s="346"/>
    </row>
    <row r="1162" spans="1:7" s="342" customFormat="1" ht="24" customHeight="1" x14ac:dyDescent="0.2">
      <c r="A1162" s="357" t="str">
        <f>IFERROR(VLOOKUP(C1162,Tabla_Insumos,4,FALSE),"")</f>
        <v/>
      </c>
      <c r="B1162" s="357" t="str">
        <f>IFERROR(VLOOKUP(C1162,Tabla_Insumos,5,FALSE),"")</f>
        <v/>
      </c>
      <c r="C1162" s="370"/>
      <c r="D1162" s="318" t="str">
        <f>IFERROR(VLOOKUP(C1162,Tabla_Insumos,2,FALSE),"")</f>
        <v/>
      </c>
      <c r="E1162" s="317"/>
      <c r="F1162" s="347">
        <f t="shared" ref="F1162:F1175" si="345">IFERROR(VLOOKUP(C1162,Tabla_Insumos,3,FALSE),0)</f>
        <v>0</v>
      </c>
      <c r="G1162" s="347">
        <f>ROUND(E1162*F1162,2)</f>
        <v>0</v>
      </c>
    </row>
    <row r="1163" spans="1:7" s="342" customFormat="1" ht="24" customHeight="1" x14ac:dyDescent="0.2">
      <c r="A1163" s="357" t="str">
        <f>IFERROR(VLOOKUP(C1163,Tabla_Insumos,4,FALSE),"")</f>
        <v/>
      </c>
      <c r="B1163" s="357" t="str">
        <f>IFERROR(VLOOKUP(C1163,Tabla_Insumos,5,FALSE),"")</f>
        <v/>
      </c>
      <c r="C1163" s="370"/>
      <c r="D1163" s="318" t="str">
        <f>IFERROR(VLOOKUP(C1163,Tabla_Insumos,2,FALSE),"")</f>
        <v/>
      </c>
      <c r="E1163" s="317"/>
      <c r="F1163" s="347">
        <f t="shared" si="345"/>
        <v>0</v>
      </c>
      <c r="G1163" s="347">
        <f t="shared" ref="G1163:G1175" si="346">ROUND(E1163*F1163,2)</f>
        <v>0</v>
      </c>
    </row>
    <row r="1164" spans="1:7" s="342" customFormat="1" ht="24" customHeight="1" x14ac:dyDescent="0.2">
      <c r="A1164" s="357" t="str">
        <f>IFERROR(VLOOKUP(C1164,Tabla_Insumos,4,FALSE),"")</f>
        <v/>
      </c>
      <c r="B1164" s="357" t="str">
        <f>IFERROR(VLOOKUP(C1164,Tabla_Insumos,5,FALSE),"")</f>
        <v/>
      </c>
      <c r="C1164" s="370"/>
      <c r="D1164" s="318" t="str">
        <f>IFERROR(VLOOKUP(C1164,Tabla_Insumos,2,FALSE),"")</f>
        <v/>
      </c>
      <c r="E1164" s="317"/>
      <c r="F1164" s="347">
        <f t="shared" si="345"/>
        <v>0</v>
      </c>
      <c r="G1164" s="347">
        <f t="shared" si="346"/>
        <v>0</v>
      </c>
    </row>
    <row r="1165" spans="1:7" s="342" customFormat="1" ht="24" customHeight="1" x14ac:dyDescent="0.2">
      <c r="A1165" s="357" t="str">
        <f t="shared" ref="A1165:A1175" si="347">IFERROR(VLOOKUP(C1165,Tabla_Insumos,4,FALSE),"")</f>
        <v/>
      </c>
      <c r="B1165" s="357" t="str">
        <f t="shared" ref="B1165:B1175" si="348">IFERROR(VLOOKUP(C1165,Tabla_Insumos,5,FALSE),"")</f>
        <v/>
      </c>
      <c r="C1165" s="367"/>
      <c r="D1165" s="316" t="str">
        <f t="shared" ref="D1165:D1175" si="349">IFERROR(VLOOKUP(C1165,Tabla_Insumos,2,FALSE),"")</f>
        <v/>
      </c>
      <c r="E1165" s="320"/>
      <c r="F1165" s="347">
        <f t="shared" si="345"/>
        <v>0</v>
      </c>
      <c r="G1165" s="347">
        <f t="shared" si="346"/>
        <v>0</v>
      </c>
    </row>
    <row r="1166" spans="1:7" s="342" customFormat="1" ht="24" customHeight="1" x14ac:dyDescent="0.2">
      <c r="A1166" s="357" t="str">
        <f t="shared" si="347"/>
        <v/>
      </c>
      <c r="B1166" s="357" t="str">
        <f t="shared" si="348"/>
        <v/>
      </c>
      <c r="C1166" s="367"/>
      <c r="D1166" s="316" t="str">
        <f t="shared" si="349"/>
        <v/>
      </c>
      <c r="E1166" s="320"/>
      <c r="F1166" s="347">
        <f t="shared" si="345"/>
        <v>0</v>
      </c>
      <c r="G1166" s="347">
        <f t="shared" si="346"/>
        <v>0</v>
      </c>
    </row>
    <row r="1167" spans="1:7" s="342" customFormat="1" ht="24" customHeight="1" x14ac:dyDescent="0.2">
      <c r="A1167" s="357" t="str">
        <f t="shared" si="347"/>
        <v/>
      </c>
      <c r="B1167" s="357" t="str">
        <f t="shared" si="348"/>
        <v/>
      </c>
      <c r="C1167" s="367"/>
      <c r="D1167" s="316" t="str">
        <f t="shared" si="349"/>
        <v/>
      </c>
      <c r="E1167" s="320"/>
      <c r="F1167" s="347">
        <f t="shared" si="345"/>
        <v>0</v>
      </c>
      <c r="G1167" s="347">
        <f t="shared" si="346"/>
        <v>0</v>
      </c>
    </row>
    <row r="1168" spans="1:7" s="342" customFormat="1" ht="24" customHeight="1" x14ac:dyDescent="0.2">
      <c r="A1168" s="357" t="str">
        <f t="shared" si="347"/>
        <v/>
      </c>
      <c r="B1168" s="357" t="str">
        <f t="shared" si="348"/>
        <v/>
      </c>
      <c r="C1168" s="367"/>
      <c r="D1168" s="316" t="str">
        <f t="shared" si="349"/>
        <v/>
      </c>
      <c r="E1168" s="320"/>
      <c r="F1168" s="347">
        <f t="shared" si="345"/>
        <v>0</v>
      </c>
      <c r="G1168" s="347">
        <f t="shared" si="346"/>
        <v>0</v>
      </c>
    </row>
    <row r="1169" spans="1:7" s="342" customFormat="1" ht="24" customHeight="1" x14ac:dyDescent="0.2">
      <c r="A1169" s="357" t="str">
        <f t="shared" si="347"/>
        <v/>
      </c>
      <c r="B1169" s="357" t="str">
        <f t="shared" si="348"/>
        <v/>
      </c>
      <c r="C1169" s="367"/>
      <c r="D1169" s="316" t="str">
        <f t="shared" si="349"/>
        <v/>
      </c>
      <c r="E1169" s="320"/>
      <c r="F1169" s="347">
        <f t="shared" si="345"/>
        <v>0</v>
      </c>
      <c r="G1169" s="347">
        <f t="shared" si="346"/>
        <v>0</v>
      </c>
    </row>
    <row r="1170" spans="1:7" s="342" customFormat="1" ht="24" customHeight="1" x14ac:dyDescent="0.2">
      <c r="A1170" s="357" t="str">
        <f t="shared" si="347"/>
        <v/>
      </c>
      <c r="B1170" s="357" t="str">
        <f t="shared" si="348"/>
        <v/>
      </c>
      <c r="C1170" s="367"/>
      <c r="D1170" s="316" t="str">
        <f t="shared" si="349"/>
        <v/>
      </c>
      <c r="E1170" s="320"/>
      <c r="F1170" s="347">
        <f t="shared" si="345"/>
        <v>0</v>
      </c>
      <c r="G1170" s="347">
        <f t="shared" si="346"/>
        <v>0</v>
      </c>
    </row>
    <row r="1171" spans="1:7" s="342" customFormat="1" ht="24" customHeight="1" x14ac:dyDescent="0.2">
      <c r="A1171" s="357" t="str">
        <f t="shared" si="347"/>
        <v/>
      </c>
      <c r="B1171" s="357" t="str">
        <f t="shared" si="348"/>
        <v/>
      </c>
      <c r="C1171" s="367"/>
      <c r="D1171" s="316" t="str">
        <f t="shared" si="349"/>
        <v/>
      </c>
      <c r="E1171" s="320"/>
      <c r="F1171" s="347">
        <f t="shared" si="345"/>
        <v>0</v>
      </c>
      <c r="G1171" s="347">
        <f t="shared" si="346"/>
        <v>0</v>
      </c>
    </row>
    <row r="1172" spans="1:7" s="342" customFormat="1" ht="24" customHeight="1" x14ac:dyDescent="0.2">
      <c r="A1172" s="357" t="str">
        <f t="shared" si="347"/>
        <v/>
      </c>
      <c r="B1172" s="357" t="str">
        <f t="shared" si="348"/>
        <v/>
      </c>
      <c r="C1172" s="367"/>
      <c r="D1172" s="316" t="str">
        <f t="shared" si="349"/>
        <v/>
      </c>
      <c r="E1172" s="320"/>
      <c r="F1172" s="347">
        <f t="shared" si="345"/>
        <v>0</v>
      </c>
      <c r="G1172" s="347">
        <f t="shared" si="346"/>
        <v>0</v>
      </c>
    </row>
    <row r="1173" spans="1:7" s="342" customFormat="1" ht="24" customHeight="1" x14ac:dyDescent="0.2">
      <c r="A1173" s="357" t="str">
        <f t="shared" si="347"/>
        <v/>
      </c>
      <c r="B1173" s="357" t="str">
        <f t="shared" si="348"/>
        <v/>
      </c>
      <c r="C1173" s="367"/>
      <c r="D1173" s="316" t="str">
        <f t="shared" si="349"/>
        <v/>
      </c>
      <c r="E1173" s="320"/>
      <c r="F1173" s="347">
        <f t="shared" si="345"/>
        <v>0</v>
      </c>
      <c r="G1173" s="347">
        <f t="shared" si="346"/>
        <v>0</v>
      </c>
    </row>
    <row r="1174" spans="1:7" s="342" customFormat="1" ht="24" customHeight="1" x14ac:dyDescent="0.2">
      <c r="A1174" s="357" t="str">
        <f t="shared" si="347"/>
        <v/>
      </c>
      <c r="B1174" s="357" t="str">
        <f t="shared" si="348"/>
        <v/>
      </c>
      <c r="C1174" s="367"/>
      <c r="D1174" s="316" t="str">
        <f t="shared" si="349"/>
        <v/>
      </c>
      <c r="E1174" s="320"/>
      <c r="F1174" s="347">
        <f t="shared" si="345"/>
        <v>0</v>
      </c>
      <c r="G1174" s="347">
        <f t="shared" si="346"/>
        <v>0</v>
      </c>
    </row>
    <row r="1175" spans="1:7" s="342" customFormat="1" ht="24" customHeight="1" x14ac:dyDescent="0.2">
      <c r="A1175" s="357" t="str">
        <f t="shared" si="347"/>
        <v/>
      </c>
      <c r="B1175" s="357" t="str">
        <f t="shared" si="348"/>
        <v/>
      </c>
      <c r="C1175" s="367"/>
      <c r="D1175" s="316" t="str">
        <f t="shared" si="349"/>
        <v/>
      </c>
      <c r="E1175" s="320"/>
      <c r="F1175" s="348">
        <f t="shared" si="345"/>
        <v>0</v>
      </c>
      <c r="G1175" s="347">
        <f t="shared" si="346"/>
        <v>0</v>
      </c>
    </row>
    <row r="1176" spans="1:7" ht="24" customHeight="1" x14ac:dyDescent="0.2">
      <c r="A1176" s="358"/>
      <c r="E1176" s="322"/>
      <c r="F1176" s="341" t="s">
        <v>29</v>
      </c>
      <c r="G1176" s="368">
        <f>SUBTOTAL(9,G1162:G1175)</f>
        <v>0</v>
      </c>
    </row>
    <row r="1177" spans="1:7" ht="24" customHeight="1" x14ac:dyDescent="0.2">
      <c r="A1177" s="358"/>
      <c r="C1177" s="77" t="s">
        <v>536</v>
      </c>
      <c r="E1177" s="322"/>
      <c r="G1177" s="340"/>
    </row>
    <row r="1178" spans="1:7" s="342" customFormat="1" ht="24" customHeight="1" x14ac:dyDescent="0.2">
      <c r="A1178" s="357" t="str">
        <f t="shared" ref="A1178:A1183" si="350">IFERROR(VLOOKUP(C1178,Tabla_Insumos,4,FALSE),"")</f>
        <v/>
      </c>
      <c r="B1178" s="357" t="str">
        <f t="shared" ref="B1178:B1183" si="351">IFERROR(VLOOKUP(A1178,Tabla_Indices,5,FALSE),"")</f>
        <v/>
      </c>
      <c r="C1178" s="366"/>
      <c r="D1178" s="318" t="str">
        <f t="shared" ref="D1178:D1183" si="352">IFERROR(VLOOKUP(C1178,Tabla_Insumos,2,FALSE),"")</f>
        <v/>
      </c>
      <c r="E1178" s="317"/>
      <c r="F1178" s="347">
        <f t="shared" ref="F1178:F1185" si="353">IFERROR(VLOOKUP(C1178,Tabla_Insumos,3,FALSE),0)</f>
        <v>0</v>
      </c>
      <c r="G1178" s="347">
        <f>ROUND(E1178*F1178,2)</f>
        <v>0</v>
      </c>
    </row>
    <row r="1179" spans="1:7" s="342" customFormat="1" ht="24" customHeight="1" x14ac:dyDescent="0.2">
      <c r="A1179" s="357" t="str">
        <f t="shared" si="350"/>
        <v/>
      </c>
      <c r="B1179" s="357" t="str">
        <f t="shared" si="351"/>
        <v/>
      </c>
      <c r="C1179" s="366"/>
      <c r="D1179" s="318" t="str">
        <f t="shared" si="352"/>
        <v/>
      </c>
      <c r="E1179" s="317"/>
      <c r="F1179" s="347">
        <f t="shared" si="353"/>
        <v>0</v>
      </c>
      <c r="G1179" s="347">
        <f>ROUND(E1179*F1179,2)</f>
        <v>0</v>
      </c>
    </row>
    <row r="1180" spans="1:7" s="342" customFormat="1" ht="24" customHeight="1" x14ac:dyDescent="0.2">
      <c r="A1180" s="357" t="str">
        <f t="shared" si="350"/>
        <v/>
      </c>
      <c r="B1180" s="357" t="str">
        <f t="shared" si="351"/>
        <v/>
      </c>
      <c r="C1180" s="366"/>
      <c r="D1180" s="318" t="str">
        <f t="shared" si="352"/>
        <v/>
      </c>
      <c r="E1180" s="317"/>
      <c r="F1180" s="347">
        <f t="shared" si="353"/>
        <v>0</v>
      </c>
      <c r="G1180" s="347">
        <f t="shared" ref="G1180:G1185" si="354">ROUND(E1180*F1180,2)</f>
        <v>0</v>
      </c>
    </row>
    <row r="1181" spans="1:7" s="342" customFormat="1" ht="24" customHeight="1" x14ac:dyDescent="0.2">
      <c r="A1181" s="357" t="str">
        <f t="shared" si="350"/>
        <v/>
      </c>
      <c r="B1181" s="357" t="str">
        <f t="shared" si="351"/>
        <v/>
      </c>
      <c r="C1181" s="366"/>
      <c r="D1181" s="318" t="str">
        <f t="shared" si="352"/>
        <v/>
      </c>
      <c r="E1181" s="317"/>
      <c r="F1181" s="347">
        <f t="shared" si="353"/>
        <v>0</v>
      </c>
      <c r="G1181" s="347">
        <f t="shared" si="354"/>
        <v>0</v>
      </c>
    </row>
    <row r="1182" spans="1:7" s="342" customFormat="1" ht="24" customHeight="1" x14ac:dyDescent="0.2">
      <c r="A1182" s="357" t="str">
        <f t="shared" si="350"/>
        <v/>
      </c>
      <c r="B1182" s="357" t="str">
        <f t="shared" si="351"/>
        <v/>
      </c>
      <c r="C1182" s="366"/>
      <c r="D1182" s="318" t="str">
        <f t="shared" si="352"/>
        <v/>
      </c>
      <c r="E1182" s="317"/>
      <c r="F1182" s="347">
        <f t="shared" si="353"/>
        <v>0</v>
      </c>
      <c r="G1182" s="347">
        <f t="shared" si="354"/>
        <v>0</v>
      </c>
    </row>
    <row r="1183" spans="1:7" s="342" customFormat="1" ht="24" customHeight="1" x14ac:dyDescent="0.2">
      <c r="A1183" s="357" t="str">
        <f t="shared" si="350"/>
        <v/>
      </c>
      <c r="B1183" s="357" t="str">
        <f t="shared" si="351"/>
        <v/>
      </c>
      <c r="C1183" s="366"/>
      <c r="D1183" s="318" t="str">
        <f t="shared" si="352"/>
        <v/>
      </c>
      <c r="E1183" s="317"/>
      <c r="F1183" s="347">
        <f t="shared" si="353"/>
        <v>0</v>
      </c>
      <c r="G1183" s="347">
        <f t="shared" si="354"/>
        <v>0</v>
      </c>
    </row>
    <row r="1184" spans="1:7" s="342" customFormat="1" ht="24" customHeight="1" x14ac:dyDescent="0.2">
      <c r="A1184" s="357" t="str">
        <f>IFERROR(VLOOKUP(C1184,Tabla_Insumos,4,FALSE),"")</f>
        <v/>
      </c>
      <c r="B1184" s="357" t="str">
        <f>IFERROR(VLOOKUP(A1184,Tabla_Indices,5,FALSE),"")</f>
        <v/>
      </c>
      <c r="C1184" s="367"/>
      <c r="D1184" s="316" t="str">
        <f>IFERROR(VLOOKUP(C1184,Tabla_Insumos,2,FALSE),"")</f>
        <v/>
      </c>
      <c r="E1184" s="320"/>
      <c r="F1184" s="347">
        <f t="shared" si="353"/>
        <v>0</v>
      </c>
      <c r="G1184" s="347">
        <f t="shared" si="354"/>
        <v>0</v>
      </c>
    </row>
    <row r="1185" spans="1:7" s="342" customFormat="1" ht="24" customHeight="1" x14ac:dyDescent="0.2">
      <c r="A1185" s="357" t="str">
        <f>IFERROR(VLOOKUP(C1185,Tabla_Insumos,4,FALSE),"")</f>
        <v/>
      </c>
      <c r="B1185" s="357" t="str">
        <f>IFERROR(VLOOKUP(A1185,Tabla_Indices,5,FALSE),"")</f>
        <v/>
      </c>
      <c r="C1185" s="367"/>
      <c r="D1185" s="316" t="str">
        <f>IFERROR(VLOOKUP(C1185,Tabla_Insumos,2,FALSE),"")</f>
        <v/>
      </c>
      <c r="E1185" s="320"/>
      <c r="F1185" s="347">
        <f t="shared" si="353"/>
        <v>0</v>
      </c>
      <c r="G1185" s="347">
        <f t="shared" si="354"/>
        <v>0</v>
      </c>
    </row>
    <row r="1186" spans="1:7" ht="24" customHeight="1" x14ac:dyDescent="0.2">
      <c r="A1186" s="358"/>
      <c r="E1186" s="322"/>
      <c r="F1186" s="341" t="s">
        <v>30</v>
      </c>
      <c r="G1186" s="368">
        <f>SUBTOTAL(9,G1178:G1185)</f>
        <v>0</v>
      </c>
    </row>
    <row r="1187" spans="1:7" ht="24" customHeight="1" x14ac:dyDescent="0.2">
      <c r="A1187" s="358"/>
      <c r="C1187" s="77" t="s">
        <v>537</v>
      </c>
      <c r="E1187" s="322"/>
      <c r="G1187" s="340"/>
    </row>
    <row r="1188" spans="1:7" s="342" customFormat="1" ht="24" customHeight="1" x14ac:dyDescent="0.2">
      <c r="A1188" s="357" t="str">
        <f>IFERROR(VLOOKUP(C1188,Tabla_Insumos,4,FALSE),"")</f>
        <v/>
      </c>
      <c r="B1188" s="357" t="str">
        <f>IFERROR(VLOOKUP(C1188,Tabla_Insumos,5,FALSE),"")</f>
        <v/>
      </c>
      <c r="C1188" s="366"/>
      <c r="D1188" s="318" t="str">
        <f>IFERROR(VLOOKUP(C1188,Tabla_Insumos,2,FALSE),"")</f>
        <v/>
      </c>
      <c r="E1188" s="317"/>
      <c r="F1188" s="347">
        <f t="shared" ref="F1188:F1196" si="355">IFERROR(VLOOKUP(C1188,Tabla_Insumos,3,FALSE),0)</f>
        <v>0</v>
      </c>
      <c r="G1188" s="347">
        <f t="shared" ref="G1188:G1196" si="356">ROUND(E1188*F1188,2)</f>
        <v>0</v>
      </c>
    </row>
    <row r="1189" spans="1:7" s="342" customFormat="1" ht="24" customHeight="1" x14ac:dyDescent="0.2">
      <c r="A1189" s="357" t="str">
        <f>IFERROR(VLOOKUP(C1189,Tabla_Insumos,4,FALSE),"")</f>
        <v/>
      </c>
      <c r="B1189" s="357" t="str">
        <f>IFERROR(VLOOKUP(C1189,Tabla_Insumos,5,FALSE),"")</f>
        <v/>
      </c>
      <c r="C1189" s="366"/>
      <c r="D1189" s="318" t="str">
        <f>IFERROR(VLOOKUP(C1189,Tabla_Insumos,2,FALSE),"")</f>
        <v/>
      </c>
      <c r="E1189" s="317"/>
      <c r="F1189" s="347">
        <f t="shared" si="355"/>
        <v>0</v>
      </c>
      <c r="G1189" s="347">
        <f t="shared" si="356"/>
        <v>0</v>
      </c>
    </row>
    <row r="1190" spans="1:7" s="342" customFormat="1" ht="24" customHeight="1" x14ac:dyDescent="0.2">
      <c r="A1190" s="357" t="str">
        <f t="shared" ref="A1190:A1196" si="357">IFERROR(VLOOKUP(C1190,Tabla_Insumos,4,FALSE),"")</f>
        <v/>
      </c>
      <c r="B1190" s="357" t="str">
        <f t="shared" ref="B1190:B1196" si="358">IFERROR(VLOOKUP(C1190,Tabla_Insumos,5,FALSE),"")</f>
        <v/>
      </c>
      <c r="C1190" s="367"/>
      <c r="D1190" s="316" t="str">
        <f t="shared" ref="D1190:D1196" si="359">IFERROR(VLOOKUP(C1190,Tabla_Insumos,2,FALSE),"")</f>
        <v/>
      </c>
      <c r="E1190" s="320"/>
      <c r="F1190" s="347">
        <f t="shared" si="355"/>
        <v>0</v>
      </c>
      <c r="G1190" s="347">
        <f t="shared" si="356"/>
        <v>0</v>
      </c>
    </row>
    <row r="1191" spans="1:7" s="342" customFormat="1" ht="24" customHeight="1" x14ac:dyDescent="0.2">
      <c r="A1191" s="357" t="str">
        <f t="shared" si="357"/>
        <v/>
      </c>
      <c r="B1191" s="357" t="str">
        <f t="shared" si="358"/>
        <v/>
      </c>
      <c r="C1191" s="367"/>
      <c r="D1191" s="316" t="str">
        <f t="shared" si="359"/>
        <v/>
      </c>
      <c r="E1191" s="320"/>
      <c r="F1191" s="347">
        <f t="shared" si="355"/>
        <v>0</v>
      </c>
      <c r="G1191" s="347">
        <f t="shared" si="356"/>
        <v>0</v>
      </c>
    </row>
    <row r="1192" spans="1:7" s="342" customFormat="1" ht="24" customHeight="1" x14ac:dyDescent="0.2">
      <c r="A1192" s="357" t="str">
        <f t="shared" si="357"/>
        <v/>
      </c>
      <c r="B1192" s="357" t="str">
        <f t="shared" si="358"/>
        <v/>
      </c>
      <c r="C1192" s="367"/>
      <c r="D1192" s="316" t="str">
        <f t="shared" si="359"/>
        <v/>
      </c>
      <c r="E1192" s="320"/>
      <c r="F1192" s="347">
        <f t="shared" si="355"/>
        <v>0</v>
      </c>
      <c r="G1192" s="347">
        <f t="shared" si="356"/>
        <v>0</v>
      </c>
    </row>
    <row r="1193" spans="1:7" s="342" customFormat="1" ht="24" customHeight="1" x14ac:dyDescent="0.2">
      <c r="A1193" s="357" t="str">
        <f t="shared" si="357"/>
        <v/>
      </c>
      <c r="B1193" s="357" t="str">
        <f t="shared" si="358"/>
        <v/>
      </c>
      <c r="C1193" s="367"/>
      <c r="D1193" s="316" t="str">
        <f t="shared" si="359"/>
        <v/>
      </c>
      <c r="E1193" s="320"/>
      <c r="F1193" s="347">
        <f t="shared" si="355"/>
        <v>0</v>
      </c>
      <c r="G1193" s="347">
        <f t="shared" si="356"/>
        <v>0</v>
      </c>
    </row>
    <row r="1194" spans="1:7" s="342" customFormat="1" ht="24" customHeight="1" x14ac:dyDescent="0.2">
      <c r="A1194" s="357" t="str">
        <f t="shared" si="357"/>
        <v/>
      </c>
      <c r="B1194" s="357" t="str">
        <f t="shared" si="358"/>
        <v/>
      </c>
      <c r="C1194" s="367"/>
      <c r="D1194" s="316" t="str">
        <f t="shared" si="359"/>
        <v/>
      </c>
      <c r="E1194" s="320"/>
      <c r="F1194" s="347">
        <f t="shared" si="355"/>
        <v>0</v>
      </c>
      <c r="G1194" s="347">
        <f t="shared" si="356"/>
        <v>0</v>
      </c>
    </row>
    <row r="1195" spans="1:7" s="342" customFormat="1" ht="24" customHeight="1" x14ac:dyDescent="0.2">
      <c r="A1195" s="357" t="str">
        <f t="shared" si="357"/>
        <v/>
      </c>
      <c r="B1195" s="357" t="str">
        <f t="shared" si="358"/>
        <v/>
      </c>
      <c r="C1195" s="367"/>
      <c r="D1195" s="316" t="str">
        <f t="shared" si="359"/>
        <v/>
      </c>
      <c r="E1195" s="320"/>
      <c r="F1195" s="347">
        <f t="shared" si="355"/>
        <v>0</v>
      </c>
      <c r="G1195" s="347">
        <f t="shared" si="356"/>
        <v>0</v>
      </c>
    </row>
    <row r="1196" spans="1:7" s="342" customFormat="1" ht="24" customHeight="1" x14ac:dyDescent="0.2">
      <c r="A1196" s="357" t="str">
        <f t="shared" si="357"/>
        <v/>
      </c>
      <c r="B1196" s="357" t="str">
        <f t="shared" si="358"/>
        <v/>
      </c>
      <c r="C1196" s="367"/>
      <c r="D1196" s="316" t="str">
        <f t="shared" si="359"/>
        <v/>
      </c>
      <c r="E1196" s="320"/>
      <c r="F1196" s="347">
        <f t="shared" si="355"/>
        <v>0</v>
      </c>
      <c r="G1196" s="347">
        <f t="shared" si="356"/>
        <v>0</v>
      </c>
    </row>
    <row r="1197" spans="1:7" ht="24" customHeight="1" x14ac:dyDescent="0.2">
      <c r="A1197" s="359"/>
      <c r="E1197" s="322"/>
      <c r="F1197" s="341" t="s">
        <v>31</v>
      </c>
      <c r="G1197" s="368">
        <f>SUBTOTAL(9,G1188:G1196)</f>
        <v>0</v>
      </c>
    </row>
    <row r="1198" spans="1:7" ht="24" customHeight="1" x14ac:dyDescent="0.2">
      <c r="A1198" s="358"/>
      <c r="E1198" s="322"/>
      <c r="G1198" s="340"/>
    </row>
    <row r="1199" spans="1:7" ht="24" customHeight="1" x14ac:dyDescent="0.2">
      <c r="A1199" s="360" t="str">
        <f>B1157</f>
        <v/>
      </c>
      <c r="B1199" s="141" t="str">
        <f>C1157</f>
        <v/>
      </c>
      <c r="C1199" s="343"/>
      <c r="D1199" s="343" t="s">
        <v>32</v>
      </c>
      <c r="E1199" s="344"/>
      <c r="F1199" s="371" t="s">
        <v>33</v>
      </c>
      <c r="G1199" s="372">
        <f>SUBTOTAL(9,G1162:G1198)</f>
        <v>0</v>
      </c>
    </row>
    <row r="1201" spans="1:7" ht="24" customHeight="1" x14ac:dyDescent="0.2">
      <c r="A1201" s="349" t="s">
        <v>35</v>
      </c>
      <c r="B1201" s="350"/>
      <c r="C1201" s="143"/>
      <c r="D1201" s="143"/>
      <c r="E1201" s="143"/>
      <c r="F1201" s="143"/>
      <c r="G1201" s="361"/>
    </row>
    <row r="1202" spans="1:7" ht="24" customHeight="1" x14ac:dyDescent="0.2">
      <c r="A1202" s="352" t="s">
        <v>533</v>
      </c>
      <c r="B1202" s="353" t="str">
        <f>Comitente</f>
        <v>DIRECCIÓN PROVINCIAL RED DE GAS</v>
      </c>
      <c r="C1202" s="362"/>
      <c r="D1202" s="77"/>
      <c r="E1202" s="77"/>
      <c r="F1202" s="336"/>
      <c r="G1202" s="337"/>
    </row>
    <row r="1203" spans="1:7" ht="24" customHeight="1" x14ac:dyDescent="0.2">
      <c r="A1203" s="352" t="s">
        <v>534</v>
      </c>
      <c r="B1203" s="353">
        <f>Contratista</f>
        <v>0</v>
      </c>
      <c r="C1203" s="363"/>
      <c r="D1203" s="363"/>
      <c r="E1203" s="363"/>
      <c r="F1203" s="336"/>
      <c r="G1203" s="337"/>
    </row>
    <row r="1204" spans="1:7" ht="24" customHeight="1" x14ac:dyDescent="0.2">
      <c r="A1204" s="352" t="s">
        <v>22</v>
      </c>
      <c r="B1204" s="353" t="str">
        <f>Obra</f>
        <v>MANTENIMIENTO CALINGASTA- SECTOR 1.B</v>
      </c>
      <c r="C1204" s="363"/>
      <c r="D1204" s="363"/>
      <c r="E1204" s="363"/>
      <c r="F1204" s="336" t="s">
        <v>36</v>
      </c>
      <c r="G1204" s="364">
        <f>Fecha_Base</f>
        <v>0</v>
      </c>
    </row>
    <row r="1205" spans="1:7" ht="24" customHeight="1" x14ac:dyDescent="0.2">
      <c r="A1205" s="354" t="s">
        <v>532</v>
      </c>
      <c r="B1205" s="161" t="str">
        <f>Ubicación</f>
        <v>Departamento CALINGASTA</v>
      </c>
      <c r="C1205" s="77"/>
      <c r="E1205" s="322"/>
      <c r="G1205" s="340"/>
    </row>
    <row r="1206" spans="1:7" ht="24" customHeight="1" x14ac:dyDescent="0.2">
      <c r="A1206" s="354" t="s">
        <v>37</v>
      </c>
      <c r="B1206" s="338" t="str">
        <f>IFERROR(VALUE(LEFT(B1207,FIND(".",B1207)-1)),"")</f>
        <v/>
      </c>
      <c r="C1206" s="74" t="str">
        <f>IFERROR(VLOOKUP(B1206,Tabla_CyP,2,FALSE),"")</f>
        <v/>
      </c>
      <c r="E1206" s="322"/>
      <c r="G1206" s="340"/>
    </row>
    <row r="1207" spans="1:7" ht="24" customHeight="1" x14ac:dyDescent="0.2">
      <c r="A1207" s="354" t="s">
        <v>23</v>
      </c>
      <c r="B1207" s="339" t="str">
        <f>IFERROR(VLOOKUP(COUNTIF($A$1:A1207,"ANALISIS DE PRECIOS"),Tabla_NumeroItem,2,FALSE),"")</f>
        <v/>
      </c>
      <c r="C1207" s="74" t="str">
        <f>IFERROR(VLOOKUP(B1207,Tabla_CyP,2,FALSE),"")</f>
        <v/>
      </c>
      <c r="E1207" s="322"/>
      <c r="F1207" s="336" t="s">
        <v>24</v>
      </c>
      <c r="G1207" s="340" t="str">
        <f>IFERROR(VLOOKUP(B1207,Tabla_CyP,4,FALSE),"")</f>
        <v/>
      </c>
    </row>
    <row r="1208" spans="1:7" ht="24" customHeight="1" x14ac:dyDescent="0.2">
      <c r="A1208" s="354"/>
      <c r="B1208" s="161"/>
      <c r="E1208" s="322"/>
      <c r="G1208" s="340"/>
    </row>
    <row r="1209" spans="1:7" ht="24" customHeight="1" x14ac:dyDescent="0.2">
      <c r="A1209" s="429" t="s">
        <v>451</v>
      </c>
      <c r="B1209" s="430"/>
      <c r="C1209" s="431" t="s">
        <v>0</v>
      </c>
      <c r="D1209" s="431" t="s">
        <v>25</v>
      </c>
      <c r="E1209" s="433" t="s">
        <v>26</v>
      </c>
      <c r="F1209" s="435" t="s">
        <v>27</v>
      </c>
      <c r="G1209" s="435" t="s">
        <v>28</v>
      </c>
    </row>
    <row r="1210" spans="1:7" ht="24" customHeight="1" x14ac:dyDescent="0.2">
      <c r="A1210" s="355" t="s">
        <v>452</v>
      </c>
      <c r="B1210" s="355" t="s">
        <v>453</v>
      </c>
      <c r="C1210" s="432"/>
      <c r="D1210" s="432"/>
      <c r="E1210" s="434"/>
      <c r="F1210" s="436"/>
      <c r="G1210" s="436"/>
    </row>
    <row r="1211" spans="1:7" ht="24" customHeight="1" x14ac:dyDescent="0.2">
      <c r="A1211" s="333"/>
      <c r="B1211" s="356"/>
      <c r="C1211" s="106" t="s">
        <v>535</v>
      </c>
      <c r="D1211" s="343"/>
      <c r="E1211" s="344"/>
      <c r="F1211" s="345"/>
      <c r="G1211" s="346"/>
    </row>
    <row r="1212" spans="1:7" s="342" customFormat="1" ht="24" customHeight="1" x14ac:dyDescent="0.2">
      <c r="A1212" s="357" t="str">
        <f t="shared" ref="A1212:A1217" si="360">IFERROR(VLOOKUP(C1212,Tabla_Insumos,4,FALSE),"")</f>
        <v/>
      </c>
      <c r="B1212" s="357" t="str">
        <f t="shared" ref="B1212:B1217" si="361">IFERROR(VLOOKUP(C1212,Tabla_Insumos,5,FALSE),"")</f>
        <v/>
      </c>
      <c r="C1212" s="370"/>
      <c r="D1212" s="318" t="str">
        <f t="shared" ref="D1212:D1217" si="362">IFERROR(VLOOKUP(C1212,Tabla_Insumos,2,FALSE),"")</f>
        <v/>
      </c>
      <c r="E1212" s="319"/>
      <c r="F1212" s="347">
        <f t="shared" ref="F1212:F1225" si="363">IFERROR(VLOOKUP(C1212,Tabla_Insumos,3,FALSE),0)</f>
        <v>0</v>
      </c>
      <c r="G1212" s="347">
        <f>ROUND(E1212*F1212,2)</f>
        <v>0</v>
      </c>
    </row>
    <row r="1213" spans="1:7" s="342" customFormat="1" ht="24" customHeight="1" x14ac:dyDescent="0.2">
      <c r="A1213" s="357" t="str">
        <f t="shared" si="360"/>
        <v/>
      </c>
      <c r="B1213" s="357" t="str">
        <f t="shared" si="361"/>
        <v/>
      </c>
      <c r="C1213" s="370"/>
      <c r="D1213" s="318" t="str">
        <f t="shared" si="362"/>
        <v/>
      </c>
      <c r="E1213" s="319"/>
      <c r="F1213" s="347">
        <f t="shared" si="363"/>
        <v>0</v>
      </c>
      <c r="G1213" s="347">
        <f t="shared" ref="G1213:G1225" si="364">ROUND(E1213*F1213,2)</f>
        <v>0</v>
      </c>
    </row>
    <row r="1214" spans="1:7" s="342" customFormat="1" ht="24" customHeight="1" x14ac:dyDescent="0.2">
      <c r="A1214" s="357" t="str">
        <f t="shared" si="360"/>
        <v/>
      </c>
      <c r="B1214" s="357" t="str">
        <f t="shared" si="361"/>
        <v/>
      </c>
      <c r="C1214" s="370"/>
      <c r="D1214" s="318" t="str">
        <f t="shared" si="362"/>
        <v/>
      </c>
      <c r="E1214" s="319"/>
      <c r="F1214" s="347">
        <f t="shared" si="363"/>
        <v>0</v>
      </c>
      <c r="G1214" s="347">
        <f t="shared" si="364"/>
        <v>0</v>
      </c>
    </row>
    <row r="1215" spans="1:7" s="342" customFormat="1" ht="24" customHeight="1" x14ac:dyDescent="0.2">
      <c r="A1215" s="357" t="str">
        <f t="shared" si="360"/>
        <v/>
      </c>
      <c r="B1215" s="357" t="str">
        <f t="shared" si="361"/>
        <v/>
      </c>
      <c r="C1215" s="370"/>
      <c r="D1215" s="318" t="str">
        <f t="shared" si="362"/>
        <v/>
      </c>
      <c r="E1215" s="317"/>
      <c r="F1215" s="347">
        <f t="shared" si="363"/>
        <v>0</v>
      </c>
      <c r="G1215" s="347">
        <f t="shared" si="364"/>
        <v>0</v>
      </c>
    </row>
    <row r="1216" spans="1:7" s="342" customFormat="1" ht="24" customHeight="1" x14ac:dyDescent="0.2">
      <c r="A1216" s="357" t="str">
        <f t="shared" si="360"/>
        <v/>
      </c>
      <c r="B1216" s="357" t="str">
        <f t="shared" si="361"/>
        <v/>
      </c>
      <c r="C1216" s="370"/>
      <c r="D1216" s="318" t="str">
        <f t="shared" si="362"/>
        <v/>
      </c>
      <c r="E1216" s="317"/>
      <c r="F1216" s="347">
        <f t="shared" si="363"/>
        <v>0</v>
      </c>
      <c r="G1216" s="347">
        <f t="shared" si="364"/>
        <v>0</v>
      </c>
    </row>
    <row r="1217" spans="1:7" s="342" customFormat="1" ht="24" customHeight="1" x14ac:dyDescent="0.2">
      <c r="A1217" s="357" t="str">
        <f t="shared" si="360"/>
        <v/>
      </c>
      <c r="B1217" s="357" t="str">
        <f t="shared" si="361"/>
        <v/>
      </c>
      <c r="C1217" s="370"/>
      <c r="D1217" s="318" t="str">
        <f t="shared" si="362"/>
        <v/>
      </c>
      <c r="E1217" s="317"/>
      <c r="F1217" s="347">
        <f t="shared" si="363"/>
        <v>0</v>
      </c>
      <c r="G1217" s="347">
        <f t="shared" si="364"/>
        <v>0</v>
      </c>
    </row>
    <row r="1218" spans="1:7" s="342" customFormat="1" ht="24" customHeight="1" x14ac:dyDescent="0.2">
      <c r="A1218" s="357" t="str">
        <f t="shared" ref="A1218:A1225" si="365">IFERROR(VLOOKUP(C1218,Tabla_Insumos,4,FALSE),"")</f>
        <v/>
      </c>
      <c r="B1218" s="357" t="str">
        <f t="shared" ref="B1218:B1225" si="366">IFERROR(VLOOKUP(C1218,Tabla_Insumos,5,FALSE),"")</f>
        <v/>
      </c>
      <c r="C1218" s="367"/>
      <c r="D1218" s="316" t="str">
        <f t="shared" ref="D1218:D1225" si="367">IFERROR(VLOOKUP(C1218,Tabla_Insumos,2,FALSE),"")</f>
        <v/>
      </c>
      <c r="E1218" s="320"/>
      <c r="F1218" s="347">
        <f t="shared" si="363"/>
        <v>0</v>
      </c>
      <c r="G1218" s="347">
        <f t="shared" si="364"/>
        <v>0</v>
      </c>
    </row>
    <row r="1219" spans="1:7" s="342" customFormat="1" ht="24" customHeight="1" x14ac:dyDescent="0.2">
      <c r="A1219" s="357" t="str">
        <f t="shared" si="365"/>
        <v/>
      </c>
      <c r="B1219" s="357" t="str">
        <f t="shared" si="366"/>
        <v/>
      </c>
      <c r="C1219" s="367"/>
      <c r="D1219" s="316" t="str">
        <f t="shared" si="367"/>
        <v/>
      </c>
      <c r="E1219" s="320"/>
      <c r="F1219" s="347">
        <f t="shared" si="363"/>
        <v>0</v>
      </c>
      <c r="G1219" s="347">
        <f t="shared" si="364"/>
        <v>0</v>
      </c>
    </row>
    <row r="1220" spans="1:7" s="342" customFormat="1" ht="24" customHeight="1" x14ac:dyDescent="0.2">
      <c r="A1220" s="357" t="str">
        <f t="shared" si="365"/>
        <v/>
      </c>
      <c r="B1220" s="357" t="str">
        <f t="shared" si="366"/>
        <v/>
      </c>
      <c r="C1220" s="367"/>
      <c r="D1220" s="316" t="str">
        <f t="shared" si="367"/>
        <v/>
      </c>
      <c r="E1220" s="320"/>
      <c r="F1220" s="347">
        <f t="shared" si="363"/>
        <v>0</v>
      </c>
      <c r="G1220" s="347">
        <f t="shared" si="364"/>
        <v>0</v>
      </c>
    </row>
    <row r="1221" spans="1:7" s="342" customFormat="1" ht="24" customHeight="1" x14ac:dyDescent="0.2">
      <c r="A1221" s="357" t="str">
        <f t="shared" si="365"/>
        <v/>
      </c>
      <c r="B1221" s="357" t="str">
        <f t="shared" si="366"/>
        <v/>
      </c>
      <c r="C1221" s="367"/>
      <c r="D1221" s="316" t="str">
        <f t="shared" si="367"/>
        <v/>
      </c>
      <c r="E1221" s="320"/>
      <c r="F1221" s="347">
        <f t="shared" si="363"/>
        <v>0</v>
      </c>
      <c r="G1221" s="347">
        <f t="shared" si="364"/>
        <v>0</v>
      </c>
    </row>
    <row r="1222" spans="1:7" s="342" customFormat="1" ht="24" customHeight="1" x14ac:dyDescent="0.2">
      <c r="A1222" s="357" t="str">
        <f t="shared" si="365"/>
        <v/>
      </c>
      <c r="B1222" s="357" t="str">
        <f t="shared" si="366"/>
        <v/>
      </c>
      <c r="C1222" s="367"/>
      <c r="D1222" s="316" t="str">
        <f t="shared" si="367"/>
        <v/>
      </c>
      <c r="E1222" s="320"/>
      <c r="F1222" s="347">
        <f t="shared" si="363"/>
        <v>0</v>
      </c>
      <c r="G1222" s="347">
        <f t="shared" si="364"/>
        <v>0</v>
      </c>
    </row>
    <row r="1223" spans="1:7" s="342" customFormat="1" ht="24" customHeight="1" x14ac:dyDescent="0.2">
      <c r="A1223" s="357" t="str">
        <f t="shared" si="365"/>
        <v/>
      </c>
      <c r="B1223" s="357" t="str">
        <f t="shared" si="366"/>
        <v/>
      </c>
      <c r="C1223" s="367"/>
      <c r="D1223" s="316" t="str">
        <f t="shared" si="367"/>
        <v/>
      </c>
      <c r="E1223" s="320"/>
      <c r="F1223" s="347">
        <f t="shared" si="363"/>
        <v>0</v>
      </c>
      <c r="G1223" s="347">
        <f t="shared" si="364"/>
        <v>0</v>
      </c>
    </row>
    <row r="1224" spans="1:7" s="342" customFormat="1" ht="24" customHeight="1" x14ac:dyDescent="0.2">
      <c r="A1224" s="357" t="str">
        <f t="shared" si="365"/>
        <v/>
      </c>
      <c r="B1224" s="357" t="str">
        <f t="shared" si="366"/>
        <v/>
      </c>
      <c r="C1224" s="367"/>
      <c r="D1224" s="316" t="str">
        <f t="shared" si="367"/>
        <v/>
      </c>
      <c r="E1224" s="320"/>
      <c r="F1224" s="347">
        <f t="shared" si="363"/>
        <v>0</v>
      </c>
      <c r="G1224" s="347">
        <f t="shared" si="364"/>
        <v>0</v>
      </c>
    </row>
    <row r="1225" spans="1:7" s="342" customFormat="1" ht="24" customHeight="1" x14ac:dyDescent="0.2">
      <c r="A1225" s="357" t="str">
        <f t="shared" si="365"/>
        <v/>
      </c>
      <c r="B1225" s="357" t="str">
        <f t="shared" si="366"/>
        <v/>
      </c>
      <c r="C1225" s="367"/>
      <c r="D1225" s="316" t="str">
        <f t="shared" si="367"/>
        <v/>
      </c>
      <c r="E1225" s="320"/>
      <c r="F1225" s="348">
        <f t="shared" si="363"/>
        <v>0</v>
      </c>
      <c r="G1225" s="347">
        <f t="shared" si="364"/>
        <v>0</v>
      </c>
    </row>
    <row r="1226" spans="1:7" ht="24" customHeight="1" x14ac:dyDescent="0.2">
      <c r="A1226" s="358"/>
      <c r="E1226" s="322"/>
      <c r="F1226" s="341" t="s">
        <v>29</v>
      </c>
      <c r="G1226" s="368">
        <f>SUBTOTAL(9,G1212:G1225)</f>
        <v>0</v>
      </c>
    </row>
    <row r="1227" spans="1:7" ht="24" customHeight="1" x14ac:dyDescent="0.2">
      <c r="A1227" s="358"/>
      <c r="C1227" s="77" t="s">
        <v>536</v>
      </c>
      <c r="E1227" s="322"/>
      <c r="G1227" s="340"/>
    </row>
    <row r="1228" spans="1:7" s="342" customFormat="1" ht="24" customHeight="1" x14ac:dyDescent="0.2">
      <c r="A1228" s="357" t="str">
        <f t="shared" ref="A1228:A1233" si="368">IFERROR(VLOOKUP(C1228,Tabla_Insumos,4,FALSE),"")</f>
        <v/>
      </c>
      <c r="B1228" s="357" t="str">
        <f t="shared" ref="B1228:B1233" si="369">IFERROR(VLOOKUP(A1228,Tabla_Indices,5,FALSE),"")</f>
        <v/>
      </c>
      <c r="C1228" s="366"/>
      <c r="D1228" s="318" t="str">
        <f t="shared" ref="D1228:D1233" si="370">IFERROR(VLOOKUP(C1228,Tabla_Insumos,2,FALSE),"")</f>
        <v/>
      </c>
      <c r="E1228" s="317"/>
      <c r="F1228" s="347">
        <f t="shared" ref="F1228:F1235" si="371">IFERROR(VLOOKUP(C1228,Tabla_Insumos,3,FALSE),0)</f>
        <v>0</v>
      </c>
      <c r="G1228" s="347">
        <f>ROUND(E1228*F1228,2)</f>
        <v>0</v>
      </c>
    </row>
    <row r="1229" spans="1:7" s="342" customFormat="1" ht="24" customHeight="1" x14ac:dyDescent="0.2">
      <c r="A1229" s="357" t="str">
        <f t="shared" si="368"/>
        <v/>
      </c>
      <c r="B1229" s="357" t="str">
        <f t="shared" si="369"/>
        <v/>
      </c>
      <c r="C1229" s="366"/>
      <c r="D1229" s="318" t="str">
        <f t="shared" si="370"/>
        <v/>
      </c>
      <c r="E1229" s="317"/>
      <c r="F1229" s="347">
        <f t="shared" si="371"/>
        <v>0</v>
      </c>
      <c r="G1229" s="347">
        <f>ROUND(E1229*F1229,2)</f>
        <v>0</v>
      </c>
    </row>
    <row r="1230" spans="1:7" s="342" customFormat="1" ht="24" customHeight="1" x14ac:dyDescent="0.2">
      <c r="A1230" s="357" t="str">
        <f t="shared" si="368"/>
        <v/>
      </c>
      <c r="B1230" s="357" t="str">
        <f t="shared" si="369"/>
        <v/>
      </c>
      <c r="C1230" s="366"/>
      <c r="D1230" s="318" t="str">
        <f t="shared" si="370"/>
        <v/>
      </c>
      <c r="E1230" s="317"/>
      <c r="F1230" s="347">
        <f t="shared" si="371"/>
        <v>0</v>
      </c>
      <c r="G1230" s="347">
        <f t="shared" ref="G1230:G1235" si="372">ROUND(E1230*F1230,2)</f>
        <v>0</v>
      </c>
    </row>
    <row r="1231" spans="1:7" s="342" customFormat="1" ht="24" customHeight="1" x14ac:dyDescent="0.2">
      <c r="A1231" s="357" t="str">
        <f t="shared" si="368"/>
        <v/>
      </c>
      <c r="B1231" s="357" t="str">
        <f t="shared" si="369"/>
        <v/>
      </c>
      <c r="C1231" s="366"/>
      <c r="D1231" s="318" t="str">
        <f t="shared" si="370"/>
        <v/>
      </c>
      <c r="E1231" s="317"/>
      <c r="F1231" s="347">
        <f t="shared" si="371"/>
        <v>0</v>
      </c>
      <c r="G1231" s="347">
        <f t="shared" si="372"/>
        <v>0</v>
      </c>
    </row>
    <row r="1232" spans="1:7" s="342" customFormat="1" ht="24" customHeight="1" x14ac:dyDescent="0.2">
      <c r="A1232" s="357" t="str">
        <f t="shared" si="368"/>
        <v/>
      </c>
      <c r="B1232" s="357" t="str">
        <f t="shared" si="369"/>
        <v/>
      </c>
      <c r="C1232" s="366"/>
      <c r="D1232" s="318" t="str">
        <f t="shared" si="370"/>
        <v/>
      </c>
      <c r="E1232" s="317"/>
      <c r="F1232" s="347">
        <f t="shared" si="371"/>
        <v>0</v>
      </c>
      <c r="G1232" s="347">
        <f t="shared" si="372"/>
        <v>0</v>
      </c>
    </row>
    <row r="1233" spans="1:7" s="342" customFormat="1" ht="24" customHeight="1" x14ac:dyDescent="0.2">
      <c r="A1233" s="357" t="str">
        <f t="shared" si="368"/>
        <v/>
      </c>
      <c r="B1233" s="357" t="str">
        <f t="shared" si="369"/>
        <v/>
      </c>
      <c r="C1233" s="366"/>
      <c r="D1233" s="318" t="str">
        <f t="shared" si="370"/>
        <v/>
      </c>
      <c r="E1233" s="317"/>
      <c r="F1233" s="347">
        <f t="shared" si="371"/>
        <v>0</v>
      </c>
      <c r="G1233" s="347">
        <f t="shared" si="372"/>
        <v>0</v>
      </c>
    </row>
    <row r="1234" spans="1:7" s="342" customFormat="1" ht="24" customHeight="1" x14ac:dyDescent="0.2">
      <c r="A1234" s="357" t="str">
        <f>IFERROR(VLOOKUP(C1234,Tabla_Insumos,4,FALSE),"")</f>
        <v/>
      </c>
      <c r="B1234" s="357" t="str">
        <f>IFERROR(VLOOKUP(A1234,Tabla_Indices,5,FALSE),"")</f>
        <v/>
      </c>
      <c r="C1234" s="367"/>
      <c r="D1234" s="316" t="str">
        <f>IFERROR(VLOOKUP(C1234,Tabla_Insumos,2,FALSE),"")</f>
        <v/>
      </c>
      <c r="E1234" s="320"/>
      <c r="F1234" s="347">
        <f t="shared" si="371"/>
        <v>0</v>
      </c>
      <c r="G1234" s="347">
        <f t="shared" si="372"/>
        <v>0</v>
      </c>
    </row>
    <row r="1235" spans="1:7" s="342" customFormat="1" ht="24" customHeight="1" x14ac:dyDescent="0.2">
      <c r="A1235" s="357" t="str">
        <f>IFERROR(VLOOKUP(C1235,Tabla_Insumos,4,FALSE),"")</f>
        <v/>
      </c>
      <c r="B1235" s="357" t="str">
        <f>IFERROR(VLOOKUP(A1235,Tabla_Indices,5,FALSE),"")</f>
        <v/>
      </c>
      <c r="C1235" s="367"/>
      <c r="D1235" s="316" t="str">
        <f>IFERROR(VLOOKUP(C1235,Tabla_Insumos,2,FALSE),"")</f>
        <v/>
      </c>
      <c r="E1235" s="320"/>
      <c r="F1235" s="347">
        <f t="shared" si="371"/>
        <v>0</v>
      </c>
      <c r="G1235" s="347">
        <f t="shared" si="372"/>
        <v>0</v>
      </c>
    </row>
    <row r="1236" spans="1:7" ht="24" customHeight="1" x14ac:dyDescent="0.2">
      <c r="A1236" s="358"/>
      <c r="E1236" s="322"/>
      <c r="F1236" s="341" t="s">
        <v>30</v>
      </c>
      <c r="G1236" s="368">
        <f>SUBTOTAL(9,G1228:G1235)</f>
        <v>0</v>
      </c>
    </row>
    <row r="1237" spans="1:7" ht="24" customHeight="1" x14ac:dyDescent="0.2">
      <c r="A1237" s="358"/>
      <c r="C1237" s="77" t="s">
        <v>537</v>
      </c>
      <c r="E1237" s="322"/>
      <c r="G1237" s="340"/>
    </row>
    <row r="1238" spans="1:7" s="342" customFormat="1" ht="24" customHeight="1" x14ac:dyDescent="0.2">
      <c r="A1238" s="357" t="str">
        <f>IFERROR(VLOOKUP(C1238,Tabla_Insumos,4,FALSE),"")</f>
        <v/>
      </c>
      <c r="B1238" s="357" t="str">
        <f>IFERROR(VLOOKUP(C1238,Tabla_Insumos,5,FALSE),"")</f>
        <v/>
      </c>
      <c r="C1238" s="370"/>
      <c r="D1238" s="318" t="str">
        <f>IFERROR(VLOOKUP(C1238,Tabla_Insumos,2,FALSE),"")</f>
        <v/>
      </c>
      <c r="E1238" s="317"/>
      <c r="F1238" s="347">
        <f t="shared" ref="F1238:F1246" si="373">IFERROR(VLOOKUP(C1238,Tabla_Insumos,3,FALSE),0)</f>
        <v>0</v>
      </c>
      <c r="G1238" s="347">
        <f t="shared" ref="G1238:G1246" si="374">ROUND(E1238*F1238,2)</f>
        <v>0</v>
      </c>
    </row>
    <row r="1239" spans="1:7" s="342" customFormat="1" ht="24" customHeight="1" x14ac:dyDescent="0.2">
      <c r="A1239" s="357" t="str">
        <f>IFERROR(VLOOKUP(C1239,Tabla_Insumos,4,FALSE),"")</f>
        <v/>
      </c>
      <c r="B1239" s="357" t="str">
        <f>IFERROR(VLOOKUP(C1239,Tabla_Insumos,5,FALSE),"")</f>
        <v/>
      </c>
      <c r="C1239" s="370"/>
      <c r="D1239" s="318" t="str">
        <f>IFERROR(VLOOKUP(C1239,Tabla_Insumos,2,FALSE),"")</f>
        <v/>
      </c>
      <c r="E1239" s="317"/>
      <c r="F1239" s="347">
        <f t="shared" si="373"/>
        <v>0</v>
      </c>
      <c r="G1239" s="347">
        <f t="shared" si="374"/>
        <v>0</v>
      </c>
    </row>
    <row r="1240" spans="1:7" s="342" customFormat="1" ht="24" customHeight="1" x14ac:dyDescent="0.2">
      <c r="A1240" s="357" t="str">
        <f>IFERROR(VLOOKUP(C1240,Tabla_Insumos,4,FALSE),"")</f>
        <v/>
      </c>
      <c r="B1240" s="357" t="str">
        <f>IFERROR(VLOOKUP(C1240,Tabla_Insumos,5,FALSE),"")</f>
        <v/>
      </c>
      <c r="C1240" s="370"/>
      <c r="D1240" s="318" t="str">
        <f>IFERROR(VLOOKUP(C1240,Tabla_Insumos,2,FALSE),"")</f>
        <v/>
      </c>
      <c r="E1240" s="317"/>
      <c r="F1240" s="347">
        <f t="shared" si="373"/>
        <v>0</v>
      </c>
      <c r="G1240" s="347">
        <f t="shared" si="374"/>
        <v>0</v>
      </c>
    </row>
    <row r="1241" spans="1:7" s="342" customFormat="1" ht="24" customHeight="1" x14ac:dyDescent="0.2">
      <c r="A1241" s="357" t="str">
        <f t="shared" ref="A1241:A1246" si="375">IFERROR(VLOOKUP(C1241,Tabla_Insumos,4,FALSE),"")</f>
        <v/>
      </c>
      <c r="B1241" s="357" t="str">
        <f t="shared" ref="B1241:B1246" si="376">IFERROR(VLOOKUP(C1241,Tabla_Insumos,5,FALSE),"")</f>
        <v/>
      </c>
      <c r="C1241" s="367"/>
      <c r="D1241" s="316" t="str">
        <f t="shared" ref="D1241:D1246" si="377">IFERROR(VLOOKUP(C1241,Tabla_Insumos,2,FALSE),"")</f>
        <v/>
      </c>
      <c r="E1241" s="320"/>
      <c r="F1241" s="347">
        <f t="shared" si="373"/>
        <v>0</v>
      </c>
      <c r="G1241" s="347">
        <f t="shared" si="374"/>
        <v>0</v>
      </c>
    </row>
    <row r="1242" spans="1:7" s="342" customFormat="1" ht="24" customHeight="1" x14ac:dyDescent="0.2">
      <c r="A1242" s="357" t="str">
        <f t="shared" si="375"/>
        <v/>
      </c>
      <c r="B1242" s="357" t="str">
        <f t="shared" si="376"/>
        <v/>
      </c>
      <c r="C1242" s="367"/>
      <c r="D1242" s="316" t="str">
        <f t="shared" si="377"/>
        <v/>
      </c>
      <c r="E1242" s="320"/>
      <c r="F1242" s="347">
        <f t="shared" si="373"/>
        <v>0</v>
      </c>
      <c r="G1242" s="347">
        <f t="shared" si="374"/>
        <v>0</v>
      </c>
    </row>
    <row r="1243" spans="1:7" s="342" customFormat="1" ht="24" customHeight="1" x14ac:dyDescent="0.2">
      <c r="A1243" s="357" t="str">
        <f t="shared" si="375"/>
        <v/>
      </c>
      <c r="B1243" s="357" t="str">
        <f t="shared" si="376"/>
        <v/>
      </c>
      <c r="C1243" s="367"/>
      <c r="D1243" s="316" t="str">
        <f t="shared" si="377"/>
        <v/>
      </c>
      <c r="E1243" s="320"/>
      <c r="F1243" s="347">
        <f t="shared" si="373"/>
        <v>0</v>
      </c>
      <c r="G1243" s="347">
        <f t="shared" si="374"/>
        <v>0</v>
      </c>
    </row>
    <row r="1244" spans="1:7" s="342" customFormat="1" ht="24" customHeight="1" x14ac:dyDescent="0.2">
      <c r="A1244" s="357" t="str">
        <f t="shared" si="375"/>
        <v/>
      </c>
      <c r="B1244" s="357" t="str">
        <f t="shared" si="376"/>
        <v/>
      </c>
      <c r="C1244" s="367"/>
      <c r="D1244" s="316" t="str">
        <f t="shared" si="377"/>
        <v/>
      </c>
      <c r="E1244" s="320"/>
      <c r="F1244" s="347">
        <f t="shared" si="373"/>
        <v>0</v>
      </c>
      <c r="G1244" s="347">
        <f t="shared" si="374"/>
        <v>0</v>
      </c>
    </row>
    <row r="1245" spans="1:7" s="342" customFormat="1" ht="24" customHeight="1" x14ac:dyDescent="0.2">
      <c r="A1245" s="357" t="str">
        <f t="shared" si="375"/>
        <v/>
      </c>
      <c r="B1245" s="357" t="str">
        <f t="shared" si="376"/>
        <v/>
      </c>
      <c r="C1245" s="367"/>
      <c r="D1245" s="316" t="str">
        <f t="shared" si="377"/>
        <v/>
      </c>
      <c r="E1245" s="320"/>
      <c r="F1245" s="347">
        <f t="shared" si="373"/>
        <v>0</v>
      </c>
      <c r="G1245" s="347">
        <f t="shared" si="374"/>
        <v>0</v>
      </c>
    </row>
    <row r="1246" spans="1:7" s="342" customFormat="1" ht="24" customHeight="1" x14ac:dyDescent="0.2">
      <c r="A1246" s="357" t="str">
        <f t="shared" si="375"/>
        <v/>
      </c>
      <c r="B1246" s="357" t="str">
        <f t="shared" si="376"/>
        <v/>
      </c>
      <c r="C1246" s="367"/>
      <c r="D1246" s="316" t="str">
        <f t="shared" si="377"/>
        <v/>
      </c>
      <c r="E1246" s="320"/>
      <c r="F1246" s="347">
        <f t="shared" si="373"/>
        <v>0</v>
      </c>
      <c r="G1246" s="347">
        <f t="shared" si="374"/>
        <v>0</v>
      </c>
    </row>
    <row r="1247" spans="1:7" ht="24" customHeight="1" x14ac:dyDescent="0.2">
      <c r="A1247" s="359"/>
      <c r="E1247" s="322"/>
      <c r="F1247" s="341" t="s">
        <v>31</v>
      </c>
      <c r="G1247" s="368">
        <f>SUBTOTAL(9,G1238:G1246)</f>
        <v>0</v>
      </c>
    </row>
    <row r="1248" spans="1:7" ht="24" customHeight="1" x14ac:dyDescent="0.2">
      <c r="A1248" s="358"/>
      <c r="E1248" s="322"/>
      <c r="G1248" s="340"/>
    </row>
    <row r="1249" spans="1:7" ht="24" customHeight="1" x14ac:dyDescent="0.2">
      <c r="A1249" s="360" t="str">
        <f>B1207</f>
        <v/>
      </c>
      <c r="B1249" s="141" t="str">
        <f>C1207</f>
        <v/>
      </c>
      <c r="C1249" s="343"/>
      <c r="D1249" s="343" t="s">
        <v>32</v>
      </c>
      <c r="E1249" s="344"/>
      <c r="F1249" s="371" t="s">
        <v>33</v>
      </c>
      <c r="G1249" s="372">
        <f>SUBTOTAL(9,G1212:G1248)</f>
        <v>0</v>
      </c>
    </row>
    <row r="1251" spans="1:7" ht="24" customHeight="1" x14ac:dyDescent="0.2">
      <c r="A1251" s="349" t="s">
        <v>35</v>
      </c>
      <c r="B1251" s="350"/>
      <c r="C1251" s="143"/>
      <c r="D1251" s="143"/>
      <c r="E1251" s="143"/>
      <c r="F1251" s="143"/>
      <c r="G1251" s="361"/>
    </row>
    <row r="1252" spans="1:7" ht="24" customHeight="1" x14ac:dyDescent="0.2">
      <c r="A1252" s="352" t="s">
        <v>533</v>
      </c>
      <c r="B1252" s="353" t="str">
        <f>Comitente</f>
        <v>DIRECCIÓN PROVINCIAL RED DE GAS</v>
      </c>
      <c r="C1252" s="362"/>
      <c r="D1252" s="77"/>
      <c r="E1252" s="77"/>
      <c r="F1252" s="336"/>
      <c r="G1252" s="337"/>
    </row>
    <row r="1253" spans="1:7" ht="24" customHeight="1" x14ac:dyDescent="0.2">
      <c r="A1253" s="352" t="s">
        <v>534</v>
      </c>
      <c r="B1253" s="353">
        <f>Contratista</f>
        <v>0</v>
      </c>
      <c r="C1253" s="363"/>
      <c r="D1253" s="363"/>
      <c r="E1253" s="363"/>
      <c r="F1253" s="336"/>
      <c r="G1253" s="337"/>
    </row>
    <row r="1254" spans="1:7" ht="24" customHeight="1" x14ac:dyDescent="0.2">
      <c r="A1254" s="352" t="s">
        <v>22</v>
      </c>
      <c r="B1254" s="353" t="str">
        <f>Obra</f>
        <v>MANTENIMIENTO CALINGASTA- SECTOR 1.B</v>
      </c>
      <c r="C1254" s="363"/>
      <c r="D1254" s="363"/>
      <c r="E1254" s="363"/>
      <c r="F1254" s="336" t="s">
        <v>36</v>
      </c>
      <c r="G1254" s="364">
        <f>Fecha_Base</f>
        <v>0</v>
      </c>
    </row>
    <row r="1255" spans="1:7" ht="24" customHeight="1" x14ac:dyDescent="0.2">
      <c r="A1255" s="354" t="s">
        <v>532</v>
      </c>
      <c r="B1255" s="161" t="str">
        <f>Ubicación</f>
        <v>Departamento CALINGASTA</v>
      </c>
      <c r="C1255" s="77"/>
      <c r="E1255" s="322"/>
      <c r="G1255" s="340"/>
    </row>
    <row r="1256" spans="1:7" ht="24" customHeight="1" x14ac:dyDescent="0.2">
      <c r="A1256" s="354" t="s">
        <v>37</v>
      </c>
      <c r="B1256" s="338" t="str">
        <f>IFERROR(VALUE(LEFT(B1257,FIND(".",B1257)-1)),"")</f>
        <v/>
      </c>
      <c r="C1256" s="74" t="str">
        <f>IFERROR(VLOOKUP(B1256,Tabla_CyP,2,FALSE),"")</f>
        <v/>
      </c>
      <c r="E1256" s="322"/>
      <c r="G1256" s="340"/>
    </row>
    <row r="1257" spans="1:7" ht="24" customHeight="1" x14ac:dyDescent="0.2">
      <c r="A1257" s="354" t="s">
        <v>23</v>
      </c>
      <c r="B1257" s="339" t="str">
        <f>IFERROR(VLOOKUP(COUNTIF($A$1:A1257,"ANALISIS DE PRECIOS"),Tabla_NumeroItem,2,FALSE),"")</f>
        <v/>
      </c>
      <c r="C1257" s="74" t="str">
        <f>IFERROR(VLOOKUP(B1257,Tabla_CyP,2,FALSE),"")</f>
        <v/>
      </c>
      <c r="E1257" s="322"/>
      <c r="F1257" s="336" t="s">
        <v>24</v>
      </c>
      <c r="G1257" s="340" t="str">
        <f>IFERROR(VLOOKUP(B1257,Tabla_CyP,4,FALSE),"")</f>
        <v/>
      </c>
    </row>
    <row r="1258" spans="1:7" ht="24" customHeight="1" x14ac:dyDescent="0.2">
      <c r="A1258" s="354"/>
      <c r="B1258" s="161"/>
      <c r="E1258" s="322"/>
      <c r="G1258" s="340"/>
    </row>
    <row r="1259" spans="1:7" ht="24" customHeight="1" x14ac:dyDescent="0.2">
      <c r="A1259" s="429" t="s">
        <v>451</v>
      </c>
      <c r="B1259" s="430"/>
      <c r="C1259" s="431" t="s">
        <v>0</v>
      </c>
      <c r="D1259" s="431" t="s">
        <v>25</v>
      </c>
      <c r="E1259" s="433" t="s">
        <v>26</v>
      </c>
      <c r="F1259" s="435" t="s">
        <v>27</v>
      </c>
      <c r="G1259" s="435" t="s">
        <v>28</v>
      </c>
    </row>
    <row r="1260" spans="1:7" ht="24" customHeight="1" x14ac:dyDescent="0.2">
      <c r="A1260" s="355" t="s">
        <v>452</v>
      </c>
      <c r="B1260" s="355" t="s">
        <v>453</v>
      </c>
      <c r="C1260" s="432"/>
      <c r="D1260" s="432"/>
      <c r="E1260" s="434"/>
      <c r="F1260" s="436"/>
      <c r="G1260" s="436"/>
    </row>
    <row r="1261" spans="1:7" ht="24" customHeight="1" x14ac:dyDescent="0.2">
      <c r="A1261" s="333"/>
      <c r="B1261" s="356"/>
      <c r="C1261" s="106" t="s">
        <v>535</v>
      </c>
      <c r="D1261" s="343"/>
      <c r="E1261" s="344"/>
      <c r="F1261" s="345"/>
      <c r="G1261" s="346"/>
    </row>
    <row r="1262" spans="1:7" s="342" customFormat="1" ht="24" customHeight="1" x14ac:dyDescent="0.2">
      <c r="A1262" s="357" t="str">
        <f t="shared" ref="A1262:A1269" si="378">IFERROR(VLOOKUP(C1262,Tabla_Insumos,4,FALSE),"")</f>
        <v/>
      </c>
      <c r="B1262" s="357" t="str">
        <f>IFERROR(VLOOKUP(C1262,Tabla_Insumos,5,FALSE),"")</f>
        <v/>
      </c>
      <c r="C1262" s="370"/>
      <c r="D1262" s="318" t="str">
        <f t="shared" ref="D1262:D1269" si="379">IFERROR(VLOOKUP(C1262,Tabla_Insumos,2,FALSE),"")</f>
        <v/>
      </c>
      <c r="E1262" s="319"/>
      <c r="F1262" s="347">
        <f t="shared" ref="F1262:F1275" si="380">IFERROR(VLOOKUP(C1262,Tabla_Insumos,3,FALSE),0)</f>
        <v>0</v>
      </c>
      <c r="G1262" s="347">
        <f>ROUND(E1262*F1262,2)</f>
        <v>0</v>
      </c>
    </row>
    <row r="1263" spans="1:7" s="342" customFormat="1" ht="24" customHeight="1" x14ac:dyDescent="0.2">
      <c r="A1263" s="357" t="str">
        <f t="shared" si="378"/>
        <v/>
      </c>
      <c r="B1263" s="357" t="str">
        <f t="shared" ref="B1263:B1269" si="381">IFERROR(VLOOKUP(C1263,Tabla_Insumos,5,FALSE),"")</f>
        <v/>
      </c>
      <c r="C1263" s="370"/>
      <c r="D1263" s="318" t="str">
        <f t="shared" si="379"/>
        <v/>
      </c>
      <c r="E1263" s="319"/>
      <c r="F1263" s="347">
        <f t="shared" si="380"/>
        <v>0</v>
      </c>
      <c r="G1263" s="347">
        <f t="shared" ref="G1263:G1275" si="382">ROUND(E1263*F1263,2)</f>
        <v>0</v>
      </c>
    </row>
    <row r="1264" spans="1:7" s="342" customFormat="1" ht="24" customHeight="1" x14ac:dyDescent="0.2">
      <c r="A1264" s="357" t="str">
        <f t="shared" si="378"/>
        <v/>
      </c>
      <c r="B1264" s="357" t="str">
        <f t="shared" si="381"/>
        <v/>
      </c>
      <c r="C1264" s="370"/>
      <c r="D1264" s="318" t="str">
        <f t="shared" si="379"/>
        <v/>
      </c>
      <c r="E1264" s="317"/>
      <c r="F1264" s="347">
        <f t="shared" si="380"/>
        <v>0</v>
      </c>
      <c r="G1264" s="347">
        <f t="shared" si="382"/>
        <v>0</v>
      </c>
    </row>
    <row r="1265" spans="1:7" s="342" customFormat="1" ht="24" customHeight="1" x14ac:dyDescent="0.2">
      <c r="A1265" s="357" t="str">
        <f t="shared" si="378"/>
        <v/>
      </c>
      <c r="B1265" s="357" t="str">
        <f t="shared" si="381"/>
        <v/>
      </c>
      <c r="C1265" s="370"/>
      <c r="D1265" s="318" t="str">
        <f t="shared" si="379"/>
        <v/>
      </c>
      <c r="E1265" s="317"/>
      <c r="F1265" s="347">
        <f t="shared" si="380"/>
        <v>0</v>
      </c>
      <c r="G1265" s="347">
        <f t="shared" si="382"/>
        <v>0</v>
      </c>
    </row>
    <row r="1266" spans="1:7" s="342" customFormat="1" ht="24" customHeight="1" x14ac:dyDescent="0.2">
      <c r="A1266" s="357" t="str">
        <f t="shared" si="378"/>
        <v/>
      </c>
      <c r="B1266" s="357" t="str">
        <f t="shared" si="381"/>
        <v/>
      </c>
      <c r="C1266" s="370"/>
      <c r="D1266" s="318" t="str">
        <f t="shared" si="379"/>
        <v/>
      </c>
      <c r="E1266" s="317"/>
      <c r="F1266" s="347">
        <f t="shared" si="380"/>
        <v>0</v>
      </c>
      <c r="G1266" s="347">
        <f t="shared" si="382"/>
        <v>0</v>
      </c>
    </row>
    <row r="1267" spans="1:7" s="342" customFormat="1" ht="24" customHeight="1" x14ac:dyDescent="0.2">
      <c r="A1267" s="357" t="str">
        <f t="shared" si="378"/>
        <v/>
      </c>
      <c r="B1267" s="357" t="str">
        <f t="shared" si="381"/>
        <v/>
      </c>
      <c r="C1267" s="370"/>
      <c r="D1267" s="318" t="str">
        <f t="shared" si="379"/>
        <v/>
      </c>
      <c r="E1267" s="317"/>
      <c r="F1267" s="347">
        <f t="shared" si="380"/>
        <v>0</v>
      </c>
      <c r="G1267" s="347">
        <f t="shared" si="382"/>
        <v>0</v>
      </c>
    </row>
    <row r="1268" spans="1:7" s="342" customFormat="1" ht="24" customHeight="1" x14ac:dyDescent="0.2">
      <c r="A1268" s="357" t="str">
        <f t="shared" si="378"/>
        <v/>
      </c>
      <c r="B1268" s="357" t="str">
        <f t="shared" si="381"/>
        <v/>
      </c>
      <c r="C1268" s="370"/>
      <c r="D1268" s="318" t="str">
        <f t="shared" si="379"/>
        <v/>
      </c>
      <c r="E1268" s="317"/>
      <c r="F1268" s="347">
        <f t="shared" si="380"/>
        <v>0</v>
      </c>
      <c r="G1268" s="347">
        <f t="shared" si="382"/>
        <v>0</v>
      </c>
    </row>
    <row r="1269" spans="1:7" s="342" customFormat="1" ht="24" customHeight="1" x14ac:dyDescent="0.2">
      <c r="A1269" s="357" t="str">
        <f t="shared" si="378"/>
        <v/>
      </c>
      <c r="B1269" s="357" t="str">
        <f t="shared" si="381"/>
        <v/>
      </c>
      <c r="C1269" s="370"/>
      <c r="D1269" s="318" t="str">
        <f t="shared" si="379"/>
        <v/>
      </c>
      <c r="E1269" s="317"/>
      <c r="F1269" s="347">
        <f t="shared" si="380"/>
        <v>0</v>
      </c>
      <c r="G1269" s="347">
        <f t="shared" si="382"/>
        <v>0</v>
      </c>
    </row>
    <row r="1270" spans="1:7" s="342" customFormat="1" ht="24" customHeight="1" x14ac:dyDescent="0.2">
      <c r="A1270" s="357" t="str">
        <f t="shared" ref="A1270:A1275" si="383">IFERROR(VLOOKUP(C1270,Tabla_Insumos,4,FALSE),"")</f>
        <v/>
      </c>
      <c r="B1270" s="357" t="str">
        <f t="shared" ref="B1270:B1275" si="384">IFERROR(VLOOKUP(C1270,Tabla_Insumos,5,FALSE),"")</f>
        <v/>
      </c>
      <c r="C1270" s="367"/>
      <c r="D1270" s="316" t="str">
        <f t="shared" ref="D1270:D1275" si="385">IFERROR(VLOOKUP(C1270,Tabla_Insumos,2,FALSE),"")</f>
        <v/>
      </c>
      <c r="E1270" s="320"/>
      <c r="F1270" s="347">
        <f t="shared" si="380"/>
        <v>0</v>
      </c>
      <c r="G1270" s="347">
        <f t="shared" si="382"/>
        <v>0</v>
      </c>
    </row>
    <row r="1271" spans="1:7" s="342" customFormat="1" ht="24" customHeight="1" x14ac:dyDescent="0.2">
      <c r="A1271" s="357" t="str">
        <f t="shared" si="383"/>
        <v/>
      </c>
      <c r="B1271" s="357" t="str">
        <f t="shared" si="384"/>
        <v/>
      </c>
      <c r="C1271" s="367"/>
      <c r="D1271" s="316" t="str">
        <f t="shared" si="385"/>
        <v/>
      </c>
      <c r="E1271" s="320"/>
      <c r="F1271" s="347">
        <f t="shared" si="380"/>
        <v>0</v>
      </c>
      <c r="G1271" s="347">
        <f t="shared" si="382"/>
        <v>0</v>
      </c>
    </row>
    <row r="1272" spans="1:7" s="342" customFormat="1" ht="24" customHeight="1" x14ac:dyDescent="0.2">
      <c r="A1272" s="357" t="str">
        <f t="shared" si="383"/>
        <v/>
      </c>
      <c r="B1272" s="357" t="str">
        <f t="shared" si="384"/>
        <v/>
      </c>
      <c r="C1272" s="367"/>
      <c r="D1272" s="316" t="str">
        <f t="shared" si="385"/>
        <v/>
      </c>
      <c r="E1272" s="320"/>
      <c r="F1272" s="347">
        <f t="shared" si="380"/>
        <v>0</v>
      </c>
      <c r="G1272" s="347">
        <f t="shared" si="382"/>
        <v>0</v>
      </c>
    </row>
    <row r="1273" spans="1:7" s="342" customFormat="1" ht="24" customHeight="1" x14ac:dyDescent="0.2">
      <c r="A1273" s="357" t="str">
        <f t="shared" si="383"/>
        <v/>
      </c>
      <c r="B1273" s="357" t="str">
        <f t="shared" si="384"/>
        <v/>
      </c>
      <c r="C1273" s="367"/>
      <c r="D1273" s="316" t="str">
        <f t="shared" si="385"/>
        <v/>
      </c>
      <c r="E1273" s="320"/>
      <c r="F1273" s="347">
        <f t="shared" si="380"/>
        <v>0</v>
      </c>
      <c r="G1273" s="347">
        <f t="shared" si="382"/>
        <v>0</v>
      </c>
    </row>
    <row r="1274" spans="1:7" s="342" customFormat="1" ht="24" customHeight="1" x14ac:dyDescent="0.2">
      <c r="A1274" s="357" t="str">
        <f t="shared" si="383"/>
        <v/>
      </c>
      <c r="B1274" s="357" t="str">
        <f t="shared" si="384"/>
        <v/>
      </c>
      <c r="C1274" s="367"/>
      <c r="D1274" s="316" t="str">
        <f t="shared" si="385"/>
        <v/>
      </c>
      <c r="E1274" s="320"/>
      <c r="F1274" s="347">
        <f t="shared" si="380"/>
        <v>0</v>
      </c>
      <c r="G1274" s="347">
        <f t="shared" si="382"/>
        <v>0</v>
      </c>
    </row>
    <row r="1275" spans="1:7" s="342" customFormat="1" ht="24" customHeight="1" x14ac:dyDescent="0.2">
      <c r="A1275" s="357" t="str">
        <f t="shared" si="383"/>
        <v/>
      </c>
      <c r="B1275" s="357" t="str">
        <f t="shared" si="384"/>
        <v/>
      </c>
      <c r="C1275" s="367"/>
      <c r="D1275" s="316" t="str">
        <f t="shared" si="385"/>
        <v/>
      </c>
      <c r="E1275" s="320"/>
      <c r="F1275" s="348">
        <f t="shared" si="380"/>
        <v>0</v>
      </c>
      <c r="G1275" s="347">
        <f t="shared" si="382"/>
        <v>0</v>
      </c>
    </row>
    <row r="1276" spans="1:7" ht="24" customHeight="1" x14ac:dyDescent="0.2">
      <c r="A1276" s="358"/>
      <c r="E1276" s="322"/>
      <c r="F1276" s="341" t="s">
        <v>29</v>
      </c>
      <c r="G1276" s="368">
        <f>SUBTOTAL(9,G1262:G1275)</f>
        <v>0</v>
      </c>
    </row>
    <row r="1277" spans="1:7" ht="24" customHeight="1" x14ac:dyDescent="0.2">
      <c r="A1277" s="358"/>
      <c r="C1277" s="77" t="s">
        <v>536</v>
      </c>
      <c r="E1277" s="322"/>
      <c r="G1277" s="340"/>
    </row>
    <row r="1278" spans="1:7" s="342" customFormat="1" ht="24" customHeight="1" x14ac:dyDescent="0.2">
      <c r="A1278" s="357" t="str">
        <f t="shared" ref="A1278:A1283" si="386">IFERROR(VLOOKUP(C1278,Tabla_Insumos,4,FALSE),"")</f>
        <v/>
      </c>
      <c r="B1278" s="357" t="str">
        <f t="shared" ref="B1278:B1283" si="387">IFERROR(VLOOKUP(A1278,Tabla_Indices,5,FALSE),"")</f>
        <v/>
      </c>
      <c r="C1278" s="366"/>
      <c r="D1278" s="318" t="str">
        <f t="shared" ref="D1278:D1283" si="388">IFERROR(VLOOKUP(C1278,Tabla_Insumos,2,FALSE),"")</f>
        <v/>
      </c>
      <c r="E1278" s="317"/>
      <c r="F1278" s="347">
        <f t="shared" ref="F1278:F1285" si="389">IFERROR(VLOOKUP(C1278,Tabla_Insumos,3,FALSE),0)</f>
        <v>0</v>
      </c>
      <c r="G1278" s="347">
        <f>ROUND(E1278*F1278,2)</f>
        <v>0</v>
      </c>
    </row>
    <row r="1279" spans="1:7" s="342" customFormat="1" ht="24" customHeight="1" x14ac:dyDescent="0.2">
      <c r="A1279" s="357" t="str">
        <f t="shared" si="386"/>
        <v/>
      </c>
      <c r="B1279" s="357" t="str">
        <f t="shared" si="387"/>
        <v/>
      </c>
      <c r="C1279" s="366"/>
      <c r="D1279" s="318" t="str">
        <f t="shared" si="388"/>
        <v/>
      </c>
      <c r="E1279" s="317"/>
      <c r="F1279" s="347">
        <f t="shared" si="389"/>
        <v>0</v>
      </c>
      <c r="G1279" s="347">
        <f>ROUND(E1279*F1279,2)</f>
        <v>0</v>
      </c>
    </row>
    <row r="1280" spans="1:7" s="342" customFormat="1" ht="24" customHeight="1" x14ac:dyDescent="0.2">
      <c r="A1280" s="357" t="str">
        <f t="shared" si="386"/>
        <v/>
      </c>
      <c r="B1280" s="357" t="str">
        <f t="shared" si="387"/>
        <v/>
      </c>
      <c r="C1280" s="366"/>
      <c r="D1280" s="318" t="str">
        <f t="shared" si="388"/>
        <v/>
      </c>
      <c r="E1280" s="317"/>
      <c r="F1280" s="347">
        <f t="shared" si="389"/>
        <v>0</v>
      </c>
      <c r="G1280" s="347">
        <f t="shared" ref="G1280:G1285" si="390">ROUND(E1280*F1280,2)</f>
        <v>0</v>
      </c>
    </row>
    <row r="1281" spans="1:7" s="342" customFormat="1" ht="24" customHeight="1" x14ac:dyDescent="0.2">
      <c r="A1281" s="357" t="str">
        <f t="shared" si="386"/>
        <v/>
      </c>
      <c r="B1281" s="357" t="str">
        <f t="shared" si="387"/>
        <v/>
      </c>
      <c r="C1281" s="366"/>
      <c r="D1281" s="318" t="str">
        <f t="shared" si="388"/>
        <v/>
      </c>
      <c r="E1281" s="317"/>
      <c r="F1281" s="347">
        <f t="shared" si="389"/>
        <v>0</v>
      </c>
      <c r="G1281" s="347">
        <f t="shared" si="390"/>
        <v>0</v>
      </c>
    </row>
    <row r="1282" spans="1:7" s="342" customFormat="1" ht="24" customHeight="1" x14ac:dyDescent="0.2">
      <c r="A1282" s="357" t="str">
        <f t="shared" si="386"/>
        <v/>
      </c>
      <c r="B1282" s="357" t="str">
        <f t="shared" si="387"/>
        <v/>
      </c>
      <c r="C1282" s="366"/>
      <c r="D1282" s="318" t="str">
        <f t="shared" si="388"/>
        <v/>
      </c>
      <c r="E1282" s="317"/>
      <c r="F1282" s="347">
        <f t="shared" si="389"/>
        <v>0</v>
      </c>
      <c r="G1282" s="347">
        <f t="shared" si="390"/>
        <v>0</v>
      </c>
    </row>
    <row r="1283" spans="1:7" s="342" customFormat="1" ht="24" customHeight="1" x14ac:dyDescent="0.2">
      <c r="A1283" s="357" t="str">
        <f t="shared" si="386"/>
        <v/>
      </c>
      <c r="B1283" s="357" t="str">
        <f t="shared" si="387"/>
        <v/>
      </c>
      <c r="C1283" s="366"/>
      <c r="D1283" s="318" t="str">
        <f t="shared" si="388"/>
        <v/>
      </c>
      <c r="E1283" s="317"/>
      <c r="F1283" s="347">
        <f t="shared" si="389"/>
        <v>0</v>
      </c>
      <c r="G1283" s="347">
        <f t="shared" si="390"/>
        <v>0</v>
      </c>
    </row>
    <row r="1284" spans="1:7" s="342" customFormat="1" ht="24" customHeight="1" x14ac:dyDescent="0.2">
      <c r="A1284" s="357" t="str">
        <f>IFERROR(VLOOKUP(C1284,Tabla_Insumos,4,FALSE),"")</f>
        <v/>
      </c>
      <c r="B1284" s="357" t="str">
        <f>IFERROR(VLOOKUP(A1284,Tabla_Indices,5,FALSE),"")</f>
        <v/>
      </c>
      <c r="C1284" s="367"/>
      <c r="D1284" s="316" t="str">
        <f>IFERROR(VLOOKUP(C1284,Tabla_Insumos,2,FALSE),"")</f>
        <v/>
      </c>
      <c r="E1284" s="320"/>
      <c r="F1284" s="347">
        <f t="shared" si="389"/>
        <v>0</v>
      </c>
      <c r="G1284" s="347">
        <f t="shared" si="390"/>
        <v>0</v>
      </c>
    </row>
    <row r="1285" spans="1:7" s="342" customFormat="1" ht="24" customHeight="1" x14ac:dyDescent="0.2">
      <c r="A1285" s="357" t="str">
        <f>IFERROR(VLOOKUP(C1285,Tabla_Insumos,4,FALSE),"")</f>
        <v/>
      </c>
      <c r="B1285" s="357" t="str">
        <f>IFERROR(VLOOKUP(A1285,Tabla_Indices,5,FALSE),"")</f>
        <v/>
      </c>
      <c r="C1285" s="367"/>
      <c r="D1285" s="316" t="str">
        <f>IFERROR(VLOOKUP(C1285,Tabla_Insumos,2,FALSE),"")</f>
        <v/>
      </c>
      <c r="E1285" s="320"/>
      <c r="F1285" s="347">
        <f t="shared" si="389"/>
        <v>0</v>
      </c>
      <c r="G1285" s="347">
        <f t="shared" si="390"/>
        <v>0</v>
      </c>
    </row>
    <row r="1286" spans="1:7" ht="24" customHeight="1" x14ac:dyDescent="0.2">
      <c r="A1286" s="358"/>
      <c r="E1286" s="322"/>
      <c r="F1286" s="341" t="s">
        <v>30</v>
      </c>
      <c r="G1286" s="368">
        <f>SUBTOTAL(9,G1278:G1285)</f>
        <v>0</v>
      </c>
    </row>
    <row r="1287" spans="1:7" ht="24" customHeight="1" x14ac:dyDescent="0.2">
      <c r="A1287" s="358"/>
      <c r="C1287" s="77" t="s">
        <v>537</v>
      </c>
      <c r="E1287" s="322"/>
      <c r="G1287" s="340"/>
    </row>
    <row r="1288" spans="1:7" s="342" customFormat="1" ht="24" customHeight="1" x14ac:dyDescent="0.2">
      <c r="A1288" s="357" t="str">
        <f>IFERROR(VLOOKUP(C1288,Tabla_Insumos,4,FALSE),"")</f>
        <v/>
      </c>
      <c r="B1288" s="357" t="str">
        <f>IFERROR(VLOOKUP(C1288,Tabla_Insumos,5,FALSE),"")</f>
        <v/>
      </c>
      <c r="C1288" s="370"/>
      <c r="D1288" s="318" t="str">
        <f>IFERROR(VLOOKUP(C1288,Tabla_Insumos,2,FALSE),"")</f>
        <v/>
      </c>
      <c r="E1288" s="317"/>
      <c r="F1288" s="347">
        <f t="shared" ref="F1288:F1296" si="391">IFERROR(VLOOKUP(C1288,Tabla_Insumos,3,FALSE),0)</f>
        <v>0</v>
      </c>
      <c r="G1288" s="347">
        <f t="shared" ref="G1288:G1296" si="392">ROUND(E1288*F1288,2)</f>
        <v>0</v>
      </c>
    </row>
    <row r="1289" spans="1:7" s="342" customFormat="1" ht="24" customHeight="1" x14ac:dyDescent="0.2">
      <c r="A1289" s="357" t="str">
        <f>IFERROR(VLOOKUP(C1289,Tabla_Insumos,4,FALSE),"")</f>
        <v/>
      </c>
      <c r="B1289" s="357" t="str">
        <f>IFERROR(VLOOKUP(C1289,Tabla_Insumos,5,FALSE),"")</f>
        <v/>
      </c>
      <c r="C1289" s="370"/>
      <c r="D1289" s="318" t="str">
        <f>IFERROR(VLOOKUP(C1289,Tabla_Insumos,2,FALSE),"")</f>
        <v/>
      </c>
      <c r="E1289" s="317"/>
      <c r="F1289" s="347">
        <f t="shared" si="391"/>
        <v>0</v>
      </c>
      <c r="G1289" s="347">
        <f t="shared" si="392"/>
        <v>0</v>
      </c>
    </row>
    <row r="1290" spans="1:7" s="342" customFormat="1" ht="24" customHeight="1" x14ac:dyDescent="0.2">
      <c r="A1290" s="357" t="str">
        <f>IFERROR(VLOOKUP(C1290,Tabla_Insumos,4,FALSE),"")</f>
        <v/>
      </c>
      <c r="B1290" s="357" t="str">
        <f>IFERROR(VLOOKUP(C1290,Tabla_Insumos,5,FALSE),"")</f>
        <v/>
      </c>
      <c r="C1290" s="370"/>
      <c r="D1290" s="318" t="str">
        <f>IFERROR(VLOOKUP(C1290,Tabla_Insumos,2,FALSE),"")</f>
        <v/>
      </c>
      <c r="E1290" s="317"/>
      <c r="F1290" s="347">
        <f t="shared" si="391"/>
        <v>0</v>
      </c>
      <c r="G1290" s="347">
        <f t="shared" si="392"/>
        <v>0</v>
      </c>
    </row>
    <row r="1291" spans="1:7" s="342" customFormat="1" ht="24" customHeight="1" x14ac:dyDescent="0.2">
      <c r="A1291" s="357" t="str">
        <f t="shared" ref="A1291:A1296" si="393">IFERROR(VLOOKUP(C1291,Tabla_Insumos,4,FALSE),"")</f>
        <v/>
      </c>
      <c r="B1291" s="357" t="str">
        <f t="shared" ref="B1291:B1296" si="394">IFERROR(VLOOKUP(C1291,Tabla_Insumos,5,FALSE),"")</f>
        <v/>
      </c>
      <c r="C1291" s="367"/>
      <c r="D1291" s="316" t="str">
        <f t="shared" ref="D1291:D1296" si="395">IFERROR(VLOOKUP(C1291,Tabla_Insumos,2,FALSE),"")</f>
        <v/>
      </c>
      <c r="E1291" s="320"/>
      <c r="F1291" s="347">
        <f t="shared" si="391"/>
        <v>0</v>
      </c>
      <c r="G1291" s="347">
        <f t="shared" si="392"/>
        <v>0</v>
      </c>
    </row>
    <row r="1292" spans="1:7" s="342" customFormat="1" ht="24" customHeight="1" x14ac:dyDescent="0.2">
      <c r="A1292" s="357" t="str">
        <f t="shared" si="393"/>
        <v/>
      </c>
      <c r="B1292" s="357" t="str">
        <f t="shared" si="394"/>
        <v/>
      </c>
      <c r="C1292" s="367"/>
      <c r="D1292" s="316" t="str">
        <f t="shared" si="395"/>
        <v/>
      </c>
      <c r="E1292" s="320"/>
      <c r="F1292" s="347">
        <f t="shared" si="391"/>
        <v>0</v>
      </c>
      <c r="G1292" s="347">
        <f t="shared" si="392"/>
        <v>0</v>
      </c>
    </row>
    <row r="1293" spans="1:7" s="342" customFormat="1" ht="24" customHeight="1" x14ac:dyDescent="0.2">
      <c r="A1293" s="357" t="str">
        <f t="shared" si="393"/>
        <v/>
      </c>
      <c r="B1293" s="357" t="str">
        <f t="shared" si="394"/>
        <v/>
      </c>
      <c r="C1293" s="367"/>
      <c r="D1293" s="316" t="str">
        <f t="shared" si="395"/>
        <v/>
      </c>
      <c r="E1293" s="320"/>
      <c r="F1293" s="347">
        <f t="shared" si="391"/>
        <v>0</v>
      </c>
      <c r="G1293" s="347">
        <f t="shared" si="392"/>
        <v>0</v>
      </c>
    </row>
    <row r="1294" spans="1:7" s="342" customFormat="1" ht="24" customHeight="1" x14ac:dyDescent="0.2">
      <c r="A1294" s="357" t="str">
        <f t="shared" si="393"/>
        <v/>
      </c>
      <c r="B1294" s="357" t="str">
        <f t="shared" si="394"/>
        <v/>
      </c>
      <c r="C1294" s="367"/>
      <c r="D1294" s="316" t="str">
        <f t="shared" si="395"/>
        <v/>
      </c>
      <c r="E1294" s="320"/>
      <c r="F1294" s="347">
        <f t="shared" si="391"/>
        <v>0</v>
      </c>
      <c r="G1294" s="347">
        <f t="shared" si="392"/>
        <v>0</v>
      </c>
    </row>
    <row r="1295" spans="1:7" s="342" customFormat="1" ht="24" customHeight="1" x14ac:dyDescent="0.2">
      <c r="A1295" s="357" t="str">
        <f t="shared" si="393"/>
        <v/>
      </c>
      <c r="B1295" s="357" t="str">
        <f t="shared" si="394"/>
        <v/>
      </c>
      <c r="C1295" s="367"/>
      <c r="D1295" s="316" t="str">
        <f t="shared" si="395"/>
        <v/>
      </c>
      <c r="E1295" s="320"/>
      <c r="F1295" s="347">
        <f t="shared" si="391"/>
        <v>0</v>
      </c>
      <c r="G1295" s="347">
        <f t="shared" si="392"/>
        <v>0</v>
      </c>
    </row>
    <row r="1296" spans="1:7" s="342" customFormat="1" ht="24" customHeight="1" x14ac:dyDescent="0.2">
      <c r="A1296" s="357" t="str">
        <f t="shared" si="393"/>
        <v/>
      </c>
      <c r="B1296" s="357" t="str">
        <f t="shared" si="394"/>
        <v/>
      </c>
      <c r="C1296" s="367"/>
      <c r="D1296" s="316" t="str">
        <f t="shared" si="395"/>
        <v/>
      </c>
      <c r="E1296" s="320"/>
      <c r="F1296" s="347">
        <f t="shared" si="391"/>
        <v>0</v>
      </c>
      <c r="G1296" s="347">
        <f t="shared" si="392"/>
        <v>0</v>
      </c>
    </row>
    <row r="1297" spans="1:7" ht="24" customHeight="1" x14ac:dyDescent="0.2">
      <c r="A1297" s="359"/>
      <c r="E1297" s="322"/>
      <c r="F1297" s="341" t="s">
        <v>31</v>
      </c>
      <c r="G1297" s="368">
        <f>SUBTOTAL(9,G1288:G1296)</f>
        <v>0</v>
      </c>
    </row>
    <row r="1298" spans="1:7" ht="24" customHeight="1" x14ac:dyDescent="0.2">
      <c r="A1298" s="358"/>
      <c r="E1298" s="322"/>
      <c r="G1298" s="340"/>
    </row>
    <row r="1299" spans="1:7" ht="24" customHeight="1" x14ac:dyDescent="0.2">
      <c r="A1299" s="360" t="str">
        <f>B1257</f>
        <v/>
      </c>
      <c r="B1299" s="141" t="str">
        <f>C1257</f>
        <v/>
      </c>
      <c r="C1299" s="343"/>
      <c r="D1299" s="343" t="s">
        <v>32</v>
      </c>
      <c r="E1299" s="344"/>
      <c r="F1299" s="371" t="s">
        <v>33</v>
      </c>
      <c r="G1299" s="372">
        <f>SUBTOTAL(9,G1262:G1298)</f>
        <v>0</v>
      </c>
    </row>
    <row r="1301" spans="1:7" ht="24" customHeight="1" x14ac:dyDescent="0.2">
      <c r="A1301" s="349" t="s">
        <v>35</v>
      </c>
      <c r="B1301" s="350"/>
      <c r="C1301" s="143"/>
      <c r="D1301" s="143"/>
      <c r="E1301" s="143"/>
      <c r="F1301" s="143"/>
      <c r="G1301" s="361"/>
    </row>
    <row r="1302" spans="1:7" ht="24" customHeight="1" x14ac:dyDescent="0.2">
      <c r="A1302" s="352" t="s">
        <v>533</v>
      </c>
      <c r="B1302" s="353" t="str">
        <f>Comitente</f>
        <v>DIRECCIÓN PROVINCIAL RED DE GAS</v>
      </c>
      <c r="C1302" s="362"/>
      <c r="D1302" s="77"/>
      <c r="E1302" s="77"/>
      <c r="F1302" s="336"/>
      <c r="G1302" s="337"/>
    </row>
    <row r="1303" spans="1:7" ht="24" customHeight="1" x14ac:dyDescent="0.2">
      <c r="A1303" s="352" t="s">
        <v>534</v>
      </c>
      <c r="B1303" s="353">
        <f>Contratista</f>
        <v>0</v>
      </c>
      <c r="C1303" s="363"/>
      <c r="D1303" s="363"/>
      <c r="E1303" s="363"/>
      <c r="F1303" s="336"/>
      <c r="G1303" s="337"/>
    </row>
    <row r="1304" spans="1:7" ht="24" customHeight="1" x14ac:dyDescent="0.2">
      <c r="A1304" s="352" t="s">
        <v>22</v>
      </c>
      <c r="B1304" s="353" t="str">
        <f>Obra</f>
        <v>MANTENIMIENTO CALINGASTA- SECTOR 1.B</v>
      </c>
      <c r="C1304" s="363"/>
      <c r="D1304" s="363"/>
      <c r="E1304" s="363"/>
      <c r="F1304" s="336" t="s">
        <v>36</v>
      </c>
      <c r="G1304" s="364">
        <f>Fecha_Base</f>
        <v>0</v>
      </c>
    </row>
    <row r="1305" spans="1:7" ht="24" customHeight="1" x14ac:dyDescent="0.2">
      <c r="A1305" s="354" t="s">
        <v>532</v>
      </c>
      <c r="B1305" s="161" t="str">
        <f>Ubicación</f>
        <v>Departamento CALINGASTA</v>
      </c>
      <c r="C1305" s="77"/>
      <c r="E1305" s="322"/>
      <c r="G1305" s="340"/>
    </row>
    <row r="1306" spans="1:7" ht="24" customHeight="1" x14ac:dyDescent="0.2">
      <c r="A1306" s="354" t="s">
        <v>37</v>
      </c>
      <c r="B1306" s="338" t="str">
        <f>IFERROR(VALUE(LEFT(B1307,FIND(".",B1307)-1)),"")</f>
        <v/>
      </c>
      <c r="C1306" s="74" t="str">
        <f>IFERROR(VLOOKUP(B1306,Tabla_CyP,2,FALSE),"")</f>
        <v/>
      </c>
      <c r="E1306" s="322"/>
      <c r="G1306" s="340"/>
    </row>
    <row r="1307" spans="1:7" ht="24" customHeight="1" x14ac:dyDescent="0.2">
      <c r="A1307" s="354" t="s">
        <v>23</v>
      </c>
      <c r="B1307" s="339" t="str">
        <f>IFERROR(VLOOKUP(COUNTIF($A$1:A1307,"ANALISIS DE PRECIOS"),Tabla_NumeroItem,2,FALSE),"")</f>
        <v/>
      </c>
      <c r="C1307" s="74" t="str">
        <f>IFERROR(VLOOKUP(B1307,Tabla_CyP,2,FALSE),"")</f>
        <v/>
      </c>
      <c r="E1307" s="322"/>
      <c r="F1307" s="336" t="s">
        <v>24</v>
      </c>
      <c r="G1307" s="340" t="str">
        <f>IFERROR(VLOOKUP(B1307,Tabla_CyP,4,FALSE),"")</f>
        <v/>
      </c>
    </row>
    <row r="1308" spans="1:7" ht="24" customHeight="1" x14ac:dyDescent="0.2">
      <c r="A1308" s="354"/>
      <c r="B1308" s="161"/>
      <c r="E1308" s="322"/>
      <c r="G1308" s="340"/>
    </row>
    <row r="1309" spans="1:7" ht="24" customHeight="1" x14ac:dyDescent="0.2">
      <c r="A1309" s="429" t="s">
        <v>451</v>
      </c>
      <c r="B1309" s="430"/>
      <c r="C1309" s="431" t="s">
        <v>0</v>
      </c>
      <c r="D1309" s="431" t="s">
        <v>25</v>
      </c>
      <c r="E1309" s="433" t="s">
        <v>26</v>
      </c>
      <c r="F1309" s="435" t="s">
        <v>27</v>
      </c>
      <c r="G1309" s="435" t="s">
        <v>28</v>
      </c>
    </row>
    <row r="1310" spans="1:7" ht="24" customHeight="1" x14ac:dyDescent="0.2">
      <c r="A1310" s="355" t="s">
        <v>452</v>
      </c>
      <c r="B1310" s="355" t="s">
        <v>453</v>
      </c>
      <c r="C1310" s="432"/>
      <c r="D1310" s="432"/>
      <c r="E1310" s="434"/>
      <c r="F1310" s="436"/>
      <c r="G1310" s="436"/>
    </row>
    <row r="1311" spans="1:7" ht="24" customHeight="1" x14ac:dyDescent="0.2">
      <c r="A1311" s="333"/>
      <c r="B1311" s="356"/>
      <c r="C1311" s="106" t="s">
        <v>535</v>
      </c>
      <c r="D1311" s="343"/>
      <c r="E1311" s="344"/>
      <c r="F1311" s="345"/>
      <c r="G1311" s="346"/>
    </row>
    <row r="1312" spans="1:7" s="342" customFormat="1" ht="24" customHeight="1" x14ac:dyDescent="0.2">
      <c r="A1312" s="357" t="str">
        <f>IFERROR(VLOOKUP(C1312,Tabla_Insumos,4,FALSE),"")</f>
        <v/>
      </c>
      <c r="B1312" s="357" t="str">
        <f>IFERROR(VLOOKUP(C1312,Tabla_Insumos,5,FALSE),"")</f>
        <v/>
      </c>
      <c r="C1312" s="116"/>
      <c r="D1312" s="316" t="str">
        <f>IFERROR(VLOOKUP(C1312,Tabla_Insumos,2,FALSE),"")</f>
        <v/>
      </c>
      <c r="E1312" s="320"/>
      <c r="F1312" s="347">
        <f t="shared" ref="F1312:F1325" si="396">IFERROR(VLOOKUP(C1312,Tabla_Insumos,3,FALSE),0)</f>
        <v>0</v>
      </c>
      <c r="G1312" s="347">
        <f>ROUND(E1312*F1312,2)</f>
        <v>0</v>
      </c>
    </row>
    <row r="1313" spans="1:7" s="342" customFormat="1" ht="24" customHeight="1" x14ac:dyDescent="0.2">
      <c r="A1313" s="357" t="str">
        <f t="shared" ref="A1313:A1325" si="397">IFERROR(VLOOKUP(C1313,Tabla_Insumos,4,FALSE),"")</f>
        <v/>
      </c>
      <c r="B1313" s="357" t="str">
        <f t="shared" ref="B1313:B1325" si="398">IFERROR(VLOOKUP(C1313,Tabla_Insumos,5,FALSE),"")</f>
        <v/>
      </c>
      <c r="C1313" s="367"/>
      <c r="D1313" s="316" t="str">
        <f t="shared" ref="D1313:D1325" si="399">IFERROR(VLOOKUP(C1313,Tabla_Insumos,2,FALSE),"")</f>
        <v/>
      </c>
      <c r="E1313" s="320"/>
      <c r="F1313" s="347">
        <f t="shared" si="396"/>
        <v>0</v>
      </c>
      <c r="G1313" s="347">
        <f t="shared" ref="G1313:G1325" si="400">ROUND(E1313*F1313,2)</f>
        <v>0</v>
      </c>
    </row>
    <row r="1314" spans="1:7" s="342" customFormat="1" ht="24" customHeight="1" x14ac:dyDescent="0.2">
      <c r="A1314" s="357" t="str">
        <f t="shared" si="397"/>
        <v/>
      </c>
      <c r="B1314" s="357" t="str">
        <f t="shared" si="398"/>
        <v/>
      </c>
      <c r="C1314" s="367"/>
      <c r="D1314" s="316" t="str">
        <f t="shared" si="399"/>
        <v/>
      </c>
      <c r="E1314" s="320"/>
      <c r="F1314" s="347">
        <f t="shared" si="396"/>
        <v>0</v>
      </c>
      <c r="G1314" s="347">
        <f t="shared" si="400"/>
        <v>0</v>
      </c>
    </row>
    <row r="1315" spans="1:7" s="342" customFormat="1" ht="24" customHeight="1" x14ac:dyDescent="0.2">
      <c r="A1315" s="357" t="str">
        <f t="shared" si="397"/>
        <v/>
      </c>
      <c r="B1315" s="357" t="str">
        <f t="shared" si="398"/>
        <v/>
      </c>
      <c r="C1315" s="367"/>
      <c r="D1315" s="316" t="str">
        <f t="shared" si="399"/>
        <v/>
      </c>
      <c r="E1315" s="320"/>
      <c r="F1315" s="347">
        <f t="shared" si="396"/>
        <v>0</v>
      </c>
      <c r="G1315" s="347">
        <f t="shared" si="400"/>
        <v>0</v>
      </c>
    </row>
    <row r="1316" spans="1:7" s="342" customFormat="1" ht="24" customHeight="1" x14ac:dyDescent="0.2">
      <c r="A1316" s="357" t="str">
        <f t="shared" si="397"/>
        <v/>
      </c>
      <c r="B1316" s="357" t="str">
        <f t="shared" si="398"/>
        <v/>
      </c>
      <c r="C1316" s="367"/>
      <c r="D1316" s="316" t="str">
        <f t="shared" si="399"/>
        <v/>
      </c>
      <c r="E1316" s="320"/>
      <c r="F1316" s="347">
        <f t="shared" si="396"/>
        <v>0</v>
      </c>
      <c r="G1316" s="347">
        <f t="shared" si="400"/>
        <v>0</v>
      </c>
    </row>
    <row r="1317" spans="1:7" s="342" customFormat="1" ht="24" customHeight="1" x14ac:dyDescent="0.2">
      <c r="A1317" s="357" t="str">
        <f t="shared" si="397"/>
        <v/>
      </c>
      <c r="B1317" s="357" t="str">
        <f t="shared" si="398"/>
        <v/>
      </c>
      <c r="C1317" s="367"/>
      <c r="D1317" s="316" t="str">
        <f t="shared" si="399"/>
        <v/>
      </c>
      <c r="E1317" s="320"/>
      <c r="F1317" s="347">
        <f t="shared" si="396"/>
        <v>0</v>
      </c>
      <c r="G1317" s="347">
        <f t="shared" si="400"/>
        <v>0</v>
      </c>
    </row>
    <row r="1318" spans="1:7" s="342" customFormat="1" ht="24" customHeight="1" x14ac:dyDescent="0.2">
      <c r="A1318" s="357" t="str">
        <f t="shared" si="397"/>
        <v/>
      </c>
      <c r="B1318" s="357" t="str">
        <f t="shared" si="398"/>
        <v/>
      </c>
      <c r="C1318" s="367"/>
      <c r="D1318" s="316" t="str">
        <f t="shared" si="399"/>
        <v/>
      </c>
      <c r="E1318" s="320"/>
      <c r="F1318" s="347">
        <f t="shared" si="396"/>
        <v>0</v>
      </c>
      <c r="G1318" s="347">
        <f t="shared" si="400"/>
        <v>0</v>
      </c>
    </row>
    <row r="1319" spans="1:7" s="342" customFormat="1" ht="24" customHeight="1" x14ac:dyDescent="0.2">
      <c r="A1319" s="357" t="str">
        <f t="shared" si="397"/>
        <v/>
      </c>
      <c r="B1319" s="357" t="str">
        <f t="shared" si="398"/>
        <v/>
      </c>
      <c r="C1319" s="367"/>
      <c r="D1319" s="316" t="str">
        <f t="shared" si="399"/>
        <v/>
      </c>
      <c r="E1319" s="320"/>
      <c r="F1319" s="347">
        <f t="shared" si="396"/>
        <v>0</v>
      </c>
      <c r="G1319" s="347">
        <f t="shared" si="400"/>
        <v>0</v>
      </c>
    </row>
    <row r="1320" spans="1:7" s="342" customFormat="1" ht="24" customHeight="1" x14ac:dyDescent="0.2">
      <c r="A1320" s="357" t="str">
        <f t="shared" si="397"/>
        <v/>
      </c>
      <c r="B1320" s="357" t="str">
        <f t="shared" si="398"/>
        <v/>
      </c>
      <c r="C1320" s="367"/>
      <c r="D1320" s="316" t="str">
        <f t="shared" si="399"/>
        <v/>
      </c>
      <c r="E1320" s="320"/>
      <c r="F1320" s="347">
        <f t="shared" si="396"/>
        <v>0</v>
      </c>
      <c r="G1320" s="347">
        <f t="shared" si="400"/>
        <v>0</v>
      </c>
    </row>
    <row r="1321" spans="1:7" s="342" customFormat="1" ht="24" customHeight="1" x14ac:dyDescent="0.2">
      <c r="A1321" s="357" t="str">
        <f t="shared" si="397"/>
        <v/>
      </c>
      <c r="B1321" s="357" t="str">
        <f t="shared" si="398"/>
        <v/>
      </c>
      <c r="C1321" s="367"/>
      <c r="D1321" s="316" t="str">
        <f t="shared" si="399"/>
        <v/>
      </c>
      <c r="E1321" s="320"/>
      <c r="F1321" s="347">
        <f t="shared" si="396"/>
        <v>0</v>
      </c>
      <c r="G1321" s="347">
        <f t="shared" si="400"/>
        <v>0</v>
      </c>
    </row>
    <row r="1322" spans="1:7" s="342" customFormat="1" ht="24" customHeight="1" x14ac:dyDescent="0.2">
      <c r="A1322" s="357" t="str">
        <f t="shared" si="397"/>
        <v/>
      </c>
      <c r="B1322" s="357" t="str">
        <f t="shared" si="398"/>
        <v/>
      </c>
      <c r="C1322" s="367"/>
      <c r="D1322" s="316" t="str">
        <f t="shared" si="399"/>
        <v/>
      </c>
      <c r="E1322" s="320"/>
      <c r="F1322" s="347">
        <f t="shared" si="396"/>
        <v>0</v>
      </c>
      <c r="G1322" s="347">
        <f t="shared" si="400"/>
        <v>0</v>
      </c>
    </row>
    <row r="1323" spans="1:7" s="342" customFormat="1" ht="24" customHeight="1" x14ac:dyDescent="0.2">
      <c r="A1323" s="357" t="str">
        <f t="shared" si="397"/>
        <v/>
      </c>
      <c r="B1323" s="357" t="str">
        <f t="shared" si="398"/>
        <v/>
      </c>
      <c r="C1323" s="367"/>
      <c r="D1323" s="316" t="str">
        <f t="shared" si="399"/>
        <v/>
      </c>
      <c r="E1323" s="320"/>
      <c r="F1323" s="347">
        <f t="shared" si="396"/>
        <v>0</v>
      </c>
      <c r="G1323" s="347">
        <f t="shared" si="400"/>
        <v>0</v>
      </c>
    </row>
    <row r="1324" spans="1:7" s="342" customFormat="1" ht="24" customHeight="1" x14ac:dyDescent="0.2">
      <c r="A1324" s="357" t="str">
        <f t="shared" si="397"/>
        <v/>
      </c>
      <c r="B1324" s="357" t="str">
        <f t="shared" si="398"/>
        <v/>
      </c>
      <c r="C1324" s="367"/>
      <c r="D1324" s="316" t="str">
        <f t="shared" si="399"/>
        <v/>
      </c>
      <c r="E1324" s="320"/>
      <c r="F1324" s="347">
        <f t="shared" si="396"/>
        <v>0</v>
      </c>
      <c r="G1324" s="347">
        <f t="shared" si="400"/>
        <v>0</v>
      </c>
    </row>
    <row r="1325" spans="1:7" s="342" customFormat="1" ht="24" customHeight="1" x14ac:dyDescent="0.2">
      <c r="A1325" s="357" t="str">
        <f t="shared" si="397"/>
        <v/>
      </c>
      <c r="B1325" s="357" t="str">
        <f t="shared" si="398"/>
        <v/>
      </c>
      <c r="C1325" s="367"/>
      <c r="D1325" s="316" t="str">
        <f t="shared" si="399"/>
        <v/>
      </c>
      <c r="E1325" s="320"/>
      <c r="F1325" s="348">
        <f t="shared" si="396"/>
        <v>0</v>
      </c>
      <c r="G1325" s="347">
        <f t="shared" si="400"/>
        <v>0</v>
      </c>
    </row>
    <row r="1326" spans="1:7" ht="24" customHeight="1" x14ac:dyDescent="0.2">
      <c r="A1326" s="358"/>
      <c r="E1326" s="322"/>
      <c r="F1326" s="341" t="s">
        <v>29</v>
      </c>
      <c r="G1326" s="368">
        <f>SUBTOTAL(9,G1312:G1325)</f>
        <v>0</v>
      </c>
    </row>
    <row r="1327" spans="1:7" ht="24" customHeight="1" x14ac:dyDescent="0.2">
      <c r="A1327" s="358"/>
      <c r="C1327" s="77" t="s">
        <v>536</v>
      </c>
      <c r="E1327" s="322"/>
      <c r="G1327" s="340"/>
    </row>
    <row r="1328" spans="1:7" s="342" customFormat="1" ht="24" customHeight="1" x14ac:dyDescent="0.2">
      <c r="A1328" s="357" t="str">
        <f t="shared" ref="A1328:A1333" si="401">IFERROR(VLOOKUP(C1328,Tabla_Insumos,4,FALSE),"")</f>
        <v/>
      </c>
      <c r="B1328" s="357" t="str">
        <f t="shared" ref="B1328:B1333" si="402">IFERROR(VLOOKUP(A1328,Tabla_Indices,5,FALSE),"")</f>
        <v/>
      </c>
      <c r="C1328" s="367"/>
      <c r="D1328" s="316" t="str">
        <f t="shared" ref="D1328:D1333" si="403">IFERROR(VLOOKUP(C1328,Tabla_Insumos,2,FALSE),"")</f>
        <v/>
      </c>
      <c r="E1328" s="320"/>
      <c r="F1328" s="347">
        <f t="shared" ref="F1328:F1335" si="404">IFERROR(VLOOKUP(C1328,Tabla_Insumos,3,FALSE),0)</f>
        <v>0</v>
      </c>
      <c r="G1328" s="347">
        <f>ROUND(E1328*F1328,2)</f>
        <v>0</v>
      </c>
    </row>
    <row r="1329" spans="1:7" s="342" customFormat="1" ht="24" customHeight="1" x14ac:dyDescent="0.2">
      <c r="A1329" s="357" t="str">
        <f t="shared" si="401"/>
        <v/>
      </c>
      <c r="B1329" s="357" t="str">
        <f t="shared" si="402"/>
        <v/>
      </c>
      <c r="C1329" s="367"/>
      <c r="D1329" s="316" t="str">
        <f t="shared" si="403"/>
        <v/>
      </c>
      <c r="E1329" s="320"/>
      <c r="F1329" s="347">
        <f t="shared" si="404"/>
        <v>0</v>
      </c>
      <c r="G1329" s="347">
        <f>ROUND(E1329*F1329,2)</f>
        <v>0</v>
      </c>
    </row>
    <row r="1330" spans="1:7" s="342" customFormat="1" ht="24" customHeight="1" x14ac:dyDescent="0.2">
      <c r="A1330" s="357" t="str">
        <f t="shared" si="401"/>
        <v/>
      </c>
      <c r="B1330" s="357" t="str">
        <f t="shared" si="402"/>
        <v/>
      </c>
      <c r="C1330" s="367"/>
      <c r="D1330" s="316" t="str">
        <f t="shared" si="403"/>
        <v/>
      </c>
      <c r="E1330" s="320"/>
      <c r="F1330" s="347">
        <f t="shared" si="404"/>
        <v>0</v>
      </c>
      <c r="G1330" s="347">
        <f t="shared" ref="G1330:G1335" si="405">ROUND(E1330*F1330,2)</f>
        <v>0</v>
      </c>
    </row>
    <row r="1331" spans="1:7" s="342" customFormat="1" ht="24" customHeight="1" x14ac:dyDescent="0.2">
      <c r="A1331" s="357" t="str">
        <f t="shared" si="401"/>
        <v/>
      </c>
      <c r="B1331" s="357" t="str">
        <f t="shared" si="402"/>
        <v/>
      </c>
      <c r="C1331" s="367"/>
      <c r="D1331" s="316" t="str">
        <f t="shared" si="403"/>
        <v/>
      </c>
      <c r="E1331" s="320"/>
      <c r="F1331" s="347">
        <f t="shared" si="404"/>
        <v>0</v>
      </c>
      <c r="G1331" s="347">
        <f t="shared" si="405"/>
        <v>0</v>
      </c>
    </row>
    <row r="1332" spans="1:7" s="342" customFormat="1" ht="24" customHeight="1" x14ac:dyDescent="0.2">
      <c r="A1332" s="357" t="str">
        <f t="shared" si="401"/>
        <v/>
      </c>
      <c r="B1332" s="357" t="str">
        <f t="shared" si="402"/>
        <v/>
      </c>
      <c r="C1332" s="367"/>
      <c r="D1332" s="316" t="str">
        <f t="shared" si="403"/>
        <v/>
      </c>
      <c r="E1332" s="320"/>
      <c r="F1332" s="347">
        <f t="shared" si="404"/>
        <v>0</v>
      </c>
      <c r="G1332" s="347">
        <f t="shared" si="405"/>
        <v>0</v>
      </c>
    </row>
    <row r="1333" spans="1:7" s="342" customFormat="1" ht="24" customHeight="1" x14ac:dyDescent="0.2">
      <c r="A1333" s="357" t="str">
        <f t="shared" si="401"/>
        <v/>
      </c>
      <c r="B1333" s="357" t="str">
        <f t="shared" si="402"/>
        <v/>
      </c>
      <c r="C1333" s="367"/>
      <c r="D1333" s="316" t="str">
        <f t="shared" si="403"/>
        <v/>
      </c>
      <c r="E1333" s="320"/>
      <c r="F1333" s="347">
        <f t="shared" si="404"/>
        <v>0</v>
      </c>
      <c r="G1333" s="347">
        <f t="shared" si="405"/>
        <v>0</v>
      </c>
    </row>
    <row r="1334" spans="1:7" s="342" customFormat="1" ht="24" customHeight="1" x14ac:dyDescent="0.2">
      <c r="A1334" s="357" t="str">
        <f>IFERROR(VLOOKUP(C1334,Tabla_Insumos,4,FALSE),"")</f>
        <v/>
      </c>
      <c r="B1334" s="357" t="str">
        <f>IFERROR(VLOOKUP(A1334,Tabla_Indices,5,FALSE),"")</f>
        <v/>
      </c>
      <c r="C1334" s="367"/>
      <c r="D1334" s="316" t="str">
        <f>IFERROR(VLOOKUP(C1334,Tabla_Insumos,2,FALSE),"")</f>
        <v/>
      </c>
      <c r="E1334" s="320"/>
      <c r="F1334" s="347">
        <f t="shared" si="404"/>
        <v>0</v>
      </c>
      <c r="G1334" s="347">
        <f t="shared" si="405"/>
        <v>0</v>
      </c>
    </row>
    <row r="1335" spans="1:7" s="342" customFormat="1" ht="24" customHeight="1" x14ac:dyDescent="0.2">
      <c r="A1335" s="357" t="str">
        <f>IFERROR(VLOOKUP(C1335,Tabla_Insumos,4,FALSE),"")</f>
        <v/>
      </c>
      <c r="B1335" s="357" t="str">
        <f>IFERROR(VLOOKUP(A1335,Tabla_Indices,5,FALSE),"")</f>
        <v/>
      </c>
      <c r="C1335" s="367"/>
      <c r="D1335" s="316" t="str">
        <f>IFERROR(VLOOKUP(C1335,Tabla_Insumos,2,FALSE),"")</f>
        <v/>
      </c>
      <c r="E1335" s="320"/>
      <c r="F1335" s="347">
        <f t="shared" si="404"/>
        <v>0</v>
      </c>
      <c r="G1335" s="347">
        <f t="shared" si="405"/>
        <v>0</v>
      </c>
    </row>
    <row r="1336" spans="1:7" ht="24" customHeight="1" x14ac:dyDescent="0.2">
      <c r="A1336" s="358"/>
      <c r="E1336" s="322"/>
      <c r="F1336" s="341" t="s">
        <v>30</v>
      </c>
      <c r="G1336" s="368">
        <f>SUBTOTAL(9,G1328:G1335)</f>
        <v>0</v>
      </c>
    </row>
    <row r="1337" spans="1:7" ht="24" customHeight="1" x14ac:dyDescent="0.2">
      <c r="A1337" s="358"/>
      <c r="C1337" s="77" t="s">
        <v>537</v>
      </c>
      <c r="E1337" s="322"/>
      <c r="G1337" s="340"/>
    </row>
    <row r="1338" spans="1:7" s="342" customFormat="1" ht="24" customHeight="1" x14ac:dyDescent="0.2">
      <c r="A1338" s="357" t="str">
        <f>IFERROR(VLOOKUP(C1338,Tabla_Insumos,4,FALSE),"")</f>
        <v/>
      </c>
      <c r="B1338" s="357" t="str">
        <f>IFERROR(VLOOKUP(C1338,Tabla_Insumos,5,FALSE),"")</f>
        <v/>
      </c>
      <c r="C1338" s="367"/>
      <c r="D1338" s="316" t="str">
        <f>IFERROR(VLOOKUP(C1338,Tabla_Insumos,2,FALSE),"")</f>
        <v/>
      </c>
      <c r="E1338" s="320"/>
      <c r="F1338" s="347">
        <f t="shared" ref="F1338:F1346" si="406">IFERROR(VLOOKUP(C1338,Tabla_Insumos,3,FALSE),0)</f>
        <v>0</v>
      </c>
      <c r="G1338" s="347">
        <f t="shared" ref="G1338:G1346" si="407">ROUND(E1338*F1338,2)</f>
        <v>0</v>
      </c>
    </row>
    <row r="1339" spans="1:7" s="342" customFormat="1" ht="24" customHeight="1" x14ac:dyDescent="0.2">
      <c r="A1339" s="357" t="str">
        <f>IFERROR(VLOOKUP(C1339,Tabla_Insumos,4,FALSE),"")</f>
        <v/>
      </c>
      <c r="B1339" s="357" t="str">
        <f>IFERROR(VLOOKUP(C1339,Tabla_Insumos,5,FALSE),"")</f>
        <v/>
      </c>
      <c r="C1339" s="367"/>
      <c r="D1339" s="316" t="str">
        <f>IFERROR(VLOOKUP(C1339,Tabla_Insumos,2,FALSE),"")</f>
        <v/>
      </c>
      <c r="E1339" s="320"/>
      <c r="F1339" s="347">
        <f t="shared" si="406"/>
        <v>0</v>
      </c>
      <c r="G1339" s="347">
        <f t="shared" si="407"/>
        <v>0</v>
      </c>
    </row>
    <row r="1340" spans="1:7" s="342" customFormat="1" ht="24" customHeight="1" x14ac:dyDescent="0.2">
      <c r="A1340" s="357" t="str">
        <f t="shared" ref="A1340:A1346" si="408">IFERROR(VLOOKUP(C1340,Tabla_Insumos,4,FALSE),"")</f>
        <v/>
      </c>
      <c r="B1340" s="357" t="str">
        <f t="shared" ref="B1340:B1346" si="409">IFERROR(VLOOKUP(C1340,Tabla_Insumos,5,FALSE),"")</f>
        <v/>
      </c>
      <c r="C1340" s="367"/>
      <c r="D1340" s="316" t="str">
        <f t="shared" ref="D1340:D1346" si="410">IFERROR(VLOOKUP(C1340,Tabla_Insumos,2,FALSE),"")</f>
        <v/>
      </c>
      <c r="E1340" s="320"/>
      <c r="F1340" s="347">
        <f t="shared" si="406"/>
        <v>0</v>
      </c>
      <c r="G1340" s="347">
        <f t="shared" si="407"/>
        <v>0</v>
      </c>
    </row>
    <row r="1341" spans="1:7" s="342" customFormat="1" ht="24" customHeight="1" x14ac:dyDescent="0.2">
      <c r="A1341" s="357" t="str">
        <f t="shared" si="408"/>
        <v/>
      </c>
      <c r="B1341" s="357" t="str">
        <f t="shared" si="409"/>
        <v/>
      </c>
      <c r="C1341" s="367"/>
      <c r="D1341" s="316" t="str">
        <f t="shared" si="410"/>
        <v/>
      </c>
      <c r="E1341" s="320"/>
      <c r="F1341" s="347">
        <f t="shared" si="406"/>
        <v>0</v>
      </c>
      <c r="G1341" s="347">
        <f t="shared" si="407"/>
        <v>0</v>
      </c>
    </row>
    <row r="1342" spans="1:7" s="342" customFormat="1" ht="24" customHeight="1" x14ac:dyDescent="0.2">
      <c r="A1342" s="357" t="str">
        <f t="shared" si="408"/>
        <v/>
      </c>
      <c r="B1342" s="357" t="str">
        <f t="shared" si="409"/>
        <v/>
      </c>
      <c r="C1342" s="367"/>
      <c r="D1342" s="316" t="str">
        <f t="shared" si="410"/>
        <v/>
      </c>
      <c r="E1342" s="320"/>
      <c r="F1342" s="347">
        <f t="shared" si="406"/>
        <v>0</v>
      </c>
      <c r="G1342" s="347">
        <f t="shared" si="407"/>
        <v>0</v>
      </c>
    </row>
    <row r="1343" spans="1:7" s="342" customFormat="1" ht="24" customHeight="1" x14ac:dyDescent="0.2">
      <c r="A1343" s="357" t="str">
        <f t="shared" si="408"/>
        <v/>
      </c>
      <c r="B1343" s="357" t="str">
        <f t="shared" si="409"/>
        <v/>
      </c>
      <c r="C1343" s="367"/>
      <c r="D1343" s="316" t="str">
        <f t="shared" si="410"/>
        <v/>
      </c>
      <c r="E1343" s="320"/>
      <c r="F1343" s="347">
        <f t="shared" si="406"/>
        <v>0</v>
      </c>
      <c r="G1343" s="347">
        <f t="shared" si="407"/>
        <v>0</v>
      </c>
    </row>
    <row r="1344" spans="1:7" s="342" customFormat="1" ht="24" customHeight="1" x14ac:dyDescent="0.2">
      <c r="A1344" s="357" t="str">
        <f t="shared" si="408"/>
        <v/>
      </c>
      <c r="B1344" s="357" t="str">
        <f t="shared" si="409"/>
        <v/>
      </c>
      <c r="C1344" s="367"/>
      <c r="D1344" s="316" t="str">
        <f t="shared" si="410"/>
        <v/>
      </c>
      <c r="E1344" s="320"/>
      <c r="F1344" s="347">
        <f t="shared" si="406"/>
        <v>0</v>
      </c>
      <c r="G1344" s="347">
        <f t="shared" si="407"/>
        <v>0</v>
      </c>
    </row>
    <row r="1345" spans="1:7" s="342" customFormat="1" ht="24" customHeight="1" x14ac:dyDescent="0.2">
      <c r="A1345" s="357" t="str">
        <f t="shared" si="408"/>
        <v/>
      </c>
      <c r="B1345" s="357" t="str">
        <f t="shared" si="409"/>
        <v/>
      </c>
      <c r="C1345" s="367"/>
      <c r="D1345" s="316" t="str">
        <f t="shared" si="410"/>
        <v/>
      </c>
      <c r="E1345" s="320"/>
      <c r="F1345" s="347">
        <f t="shared" si="406"/>
        <v>0</v>
      </c>
      <c r="G1345" s="347">
        <f t="shared" si="407"/>
        <v>0</v>
      </c>
    </row>
    <row r="1346" spans="1:7" s="342" customFormat="1" ht="24" customHeight="1" x14ac:dyDescent="0.2">
      <c r="A1346" s="357" t="str">
        <f t="shared" si="408"/>
        <v/>
      </c>
      <c r="B1346" s="357" t="str">
        <f t="shared" si="409"/>
        <v/>
      </c>
      <c r="C1346" s="367"/>
      <c r="D1346" s="316" t="str">
        <f t="shared" si="410"/>
        <v/>
      </c>
      <c r="E1346" s="320"/>
      <c r="F1346" s="347">
        <f t="shared" si="406"/>
        <v>0</v>
      </c>
      <c r="G1346" s="347">
        <f t="shared" si="407"/>
        <v>0</v>
      </c>
    </row>
    <row r="1347" spans="1:7" ht="24" customHeight="1" x14ac:dyDescent="0.2">
      <c r="A1347" s="359"/>
      <c r="E1347" s="322"/>
      <c r="F1347" s="341" t="s">
        <v>31</v>
      </c>
      <c r="G1347" s="368">
        <f>SUBTOTAL(9,G1338:G1346)</f>
        <v>0</v>
      </c>
    </row>
    <row r="1348" spans="1:7" ht="24" customHeight="1" x14ac:dyDescent="0.2">
      <c r="A1348" s="358"/>
      <c r="E1348" s="322"/>
      <c r="G1348" s="340"/>
    </row>
    <row r="1349" spans="1:7" ht="24" customHeight="1" x14ac:dyDescent="0.2">
      <c r="A1349" s="360" t="str">
        <f>B1307</f>
        <v/>
      </c>
      <c r="B1349" s="141" t="str">
        <f>C1307</f>
        <v/>
      </c>
      <c r="C1349" s="343"/>
      <c r="D1349" s="343" t="s">
        <v>32</v>
      </c>
      <c r="E1349" s="344"/>
      <c r="F1349" s="371" t="s">
        <v>33</v>
      </c>
      <c r="G1349" s="372">
        <f>SUBTOTAL(9,G1312:G1348)</f>
        <v>0</v>
      </c>
    </row>
    <row r="1351" spans="1:7" ht="24" customHeight="1" x14ac:dyDescent="0.2">
      <c r="A1351" s="349" t="s">
        <v>35</v>
      </c>
      <c r="B1351" s="350"/>
      <c r="C1351" s="143"/>
      <c r="D1351" s="143"/>
      <c r="E1351" s="143"/>
      <c r="F1351" s="143"/>
      <c r="G1351" s="361"/>
    </row>
    <row r="1352" spans="1:7" ht="24" customHeight="1" x14ac:dyDescent="0.2">
      <c r="A1352" s="352" t="s">
        <v>533</v>
      </c>
      <c r="B1352" s="353" t="str">
        <f>Comitente</f>
        <v>DIRECCIÓN PROVINCIAL RED DE GAS</v>
      </c>
      <c r="C1352" s="362"/>
      <c r="D1352" s="77"/>
      <c r="E1352" s="77"/>
      <c r="F1352" s="336"/>
      <c r="G1352" s="337"/>
    </row>
    <row r="1353" spans="1:7" ht="24" customHeight="1" x14ac:dyDescent="0.2">
      <c r="A1353" s="352" t="s">
        <v>534</v>
      </c>
      <c r="B1353" s="353">
        <f>Contratista</f>
        <v>0</v>
      </c>
      <c r="C1353" s="363"/>
      <c r="D1353" s="363"/>
      <c r="E1353" s="363"/>
      <c r="F1353" s="336"/>
      <c r="G1353" s="337"/>
    </row>
    <row r="1354" spans="1:7" ht="24" customHeight="1" x14ac:dyDescent="0.2">
      <c r="A1354" s="352" t="s">
        <v>22</v>
      </c>
      <c r="B1354" s="353" t="str">
        <f>Obra</f>
        <v>MANTENIMIENTO CALINGASTA- SECTOR 1.B</v>
      </c>
      <c r="C1354" s="363"/>
      <c r="D1354" s="363"/>
      <c r="E1354" s="363"/>
      <c r="F1354" s="336" t="s">
        <v>36</v>
      </c>
      <c r="G1354" s="364">
        <f>Fecha_Base</f>
        <v>0</v>
      </c>
    </row>
    <row r="1355" spans="1:7" ht="24" customHeight="1" x14ac:dyDescent="0.2">
      <c r="A1355" s="354" t="s">
        <v>532</v>
      </c>
      <c r="B1355" s="161" t="str">
        <f>Ubicación</f>
        <v>Departamento CALINGASTA</v>
      </c>
      <c r="C1355" s="77"/>
      <c r="E1355" s="322"/>
      <c r="G1355" s="340"/>
    </row>
    <row r="1356" spans="1:7" ht="24" customHeight="1" x14ac:dyDescent="0.2">
      <c r="A1356" s="354" t="s">
        <v>37</v>
      </c>
      <c r="B1356" s="338" t="str">
        <f>IFERROR(VALUE(LEFT(B1357,FIND(".",B1357)-1)),"")</f>
        <v/>
      </c>
      <c r="C1356" s="74" t="str">
        <f>IFERROR(VLOOKUP(B1356,Tabla_CyP,2,FALSE),"")</f>
        <v/>
      </c>
      <c r="E1356" s="322"/>
      <c r="G1356" s="340"/>
    </row>
    <row r="1357" spans="1:7" ht="24" customHeight="1" x14ac:dyDescent="0.2">
      <c r="A1357" s="354" t="s">
        <v>23</v>
      </c>
      <c r="B1357" s="339" t="str">
        <f>IFERROR(VLOOKUP(COUNTIF($A$1:A1357,"ANALISIS DE PRECIOS"),Tabla_NumeroItem,2,FALSE),"")</f>
        <v/>
      </c>
      <c r="C1357" s="74" t="str">
        <f>IFERROR(VLOOKUP(B1357,Tabla_CyP,2,FALSE),"")</f>
        <v/>
      </c>
      <c r="E1357" s="322"/>
      <c r="F1357" s="336" t="s">
        <v>24</v>
      </c>
      <c r="G1357" s="340" t="str">
        <f>IFERROR(VLOOKUP(B1357,Tabla_CyP,4,FALSE),"")</f>
        <v/>
      </c>
    </row>
    <row r="1358" spans="1:7" ht="24" customHeight="1" x14ac:dyDescent="0.2">
      <c r="A1358" s="354"/>
      <c r="B1358" s="161"/>
      <c r="E1358" s="322"/>
      <c r="G1358" s="340"/>
    </row>
    <row r="1359" spans="1:7" ht="24" customHeight="1" x14ac:dyDescent="0.2">
      <c r="A1359" s="429" t="s">
        <v>451</v>
      </c>
      <c r="B1359" s="430"/>
      <c r="C1359" s="431" t="s">
        <v>0</v>
      </c>
      <c r="D1359" s="431" t="s">
        <v>25</v>
      </c>
      <c r="E1359" s="433" t="s">
        <v>26</v>
      </c>
      <c r="F1359" s="435" t="s">
        <v>27</v>
      </c>
      <c r="G1359" s="435" t="s">
        <v>28</v>
      </c>
    </row>
    <row r="1360" spans="1:7" ht="24" customHeight="1" x14ac:dyDescent="0.2">
      <c r="A1360" s="355" t="s">
        <v>452</v>
      </c>
      <c r="B1360" s="355" t="s">
        <v>453</v>
      </c>
      <c r="C1360" s="432"/>
      <c r="D1360" s="432"/>
      <c r="E1360" s="434"/>
      <c r="F1360" s="436"/>
      <c r="G1360" s="436"/>
    </row>
    <row r="1361" spans="1:7" ht="24" customHeight="1" x14ac:dyDescent="0.2">
      <c r="A1361" s="333"/>
      <c r="B1361" s="356"/>
      <c r="C1361" s="106" t="s">
        <v>535</v>
      </c>
      <c r="D1361" s="343"/>
      <c r="E1361" s="344"/>
      <c r="F1361" s="345"/>
      <c r="G1361" s="346"/>
    </row>
    <row r="1362" spans="1:7" s="342" customFormat="1" ht="24" customHeight="1" x14ac:dyDescent="0.2">
      <c r="A1362" s="357" t="str">
        <f>IFERROR(VLOOKUP(C1362,Tabla_Insumos,4,FALSE),"")</f>
        <v/>
      </c>
      <c r="B1362" s="357" t="str">
        <f>IFERROR(VLOOKUP(C1362,Tabla_Insumos,5,FALSE),"")</f>
        <v/>
      </c>
      <c r="C1362" s="366"/>
      <c r="D1362" s="318" t="str">
        <f>IFERROR(VLOOKUP(C1362,Tabla_Insumos,2,FALSE),"")</f>
        <v/>
      </c>
      <c r="E1362" s="317"/>
      <c r="F1362" s="347">
        <f t="shared" ref="F1362:F1375" si="411">IFERROR(VLOOKUP(C1362,Tabla_Insumos,3,FALSE),0)</f>
        <v>0</v>
      </c>
      <c r="G1362" s="347">
        <f>ROUND(E1362*F1362,2)</f>
        <v>0</v>
      </c>
    </row>
    <row r="1363" spans="1:7" s="342" customFormat="1" ht="24" customHeight="1" x14ac:dyDescent="0.2">
      <c r="A1363" s="357" t="str">
        <f>IFERROR(VLOOKUP(C1363,Tabla_Insumos,4,FALSE),"")</f>
        <v/>
      </c>
      <c r="B1363" s="357" t="str">
        <f>IFERROR(VLOOKUP(C1363,Tabla_Insumos,5,FALSE),"")</f>
        <v/>
      </c>
      <c r="C1363" s="373"/>
      <c r="D1363" s="318" t="str">
        <f>IFERROR(VLOOKUP(C1363,Tabla_Insumos,2,FALSE),"")</f>
        <v/>
      </c>
      <c r="E1363" s="317"/>
      <c r="F1363" s="347">
        <f t="shared" si="411"/>
        <v>0</v>
      </c>
      <c r="G1363" s="347">
        <f t="shared" ref="G1363:G1375" si="412">ROUND(E1363*F1363,2)</f>
        <v>0</v>
      </c>
    </row>
    <row r="1364" spans="1:7" s="342" customFormat="1" ht="24" customHeight="1" x14ac:dyDescent="0.2">
      <c r="A1364" s="357" t="str">
        <f>IFERROR(VLOOKUP(C1364,Tabla_Insumos,4,FALSE),"")</f>
        <v/>
      </c>
      <c r="B1364" s="357" t="str">
        <f>IFERROR(VLOOKUP(C1364,Tabla_Insumos,5,FALSE),"")</f>
        <v/>
      </c>
      <c r="C1364" s="366"/>
      <c r="D1364" s="318" t="str">
        <f>IFERROR(VLOOKUP(C1364,Tabla_Insumos,2,FALSE),"")</f>
        <v/>
      </c>
      <c r="E1364" s="317"/>
      <c r="F1364" s="347">
        <f t="shared" si="411"/>
        <v>0</v>
      </c>
      <c r="G1364" s="347">
        <f t="shared" si="412"/>
        <v>0</v>
      </c>
    </row>
    <row r="1365" spans="1:7" s="342" customFormat="1" ht="24" customHeight="1" x14ac:dyDescent="0.2">
      <c r="A1365" s="357" t="str">
        <f>IFERROR(VLOOKUP(C1365,Tabla_Insumos,4,FALSE),"")</f>
        <v/>
      </c>
      <c r="B1365" s="357" t="str">
        <f>IFERROR(VLOOKUP(C1365,Tabla_Insumos,5,FALSE),"")</f>
        <v/>
      </c>
      <c r="C1365" s="366"/>
      <c r="D1365" s="318" t="str">
        <f>IFERROR(VLOOKUP(C1365,Tabla_Insumos,2,FALSE),"")</f>
        <v/>
      </c>
      <c r="E1365" s="317"/>
      <c r="F1365" s="347">
        <f t="shared" si="411"/>
        <v>0</v>
      </c>
      <c r="G1365" s="347">
        <f t="shared" si="412"/>
        <v>0</v>
      </c>
    </row>
    <row r="1366" spans="1:7" s="342" customFormat="1" ht="24" customHeight="1" x14ac:dyDescent="0.2">
      <c r="A1366" s="357" t="str">
        <f>IFERROR(VLOOKUP(C1366,Tabla_Insumos,4,FALSE),"")</f>
        <v/>
      </c>
      <c r="B1366" s="357" t="str">
        <f>IFERROR(VLOOKUP(C1366,Tabla_Insumos,5,FALSE),"")</f>
        <v/>
      </c>
      <c r="C1366" s="366"/>
      <c r="D1366" s="318" t="str">
        <f>IFERROR(VLOOKUP(C1366,Tabla_Insumos,2,FALSE),"")</f>
        <v/>
      </c>
      <c r="E1366" s="317"/>
      <c r="F1366" s="347">
        <f t="shared" si="411"/>
        <v>0</v>
      </c>
      <c r="G1366" s="347">
        <f t="shared" si="412"/>
        <v>0</v>
      </c>
    </row>
    <row r="1367" spans="1:7" s="342" customFormat="1" ht="24" customHeight="1" x14ac:dyDescent="0.2">
      <c r="A1367" s="357" t="str">
        <f t="shared" ref="A1367:A1375" si="413">IFERROR(VLOOKUP(C1367,Tabla_Insumos,4,FALSE),"")</f>
        <v/>
      </c>
      <c r="B1367" s="357" t="str">
        <f t="shared" ref="B1367:B1375" si="414">IFERROR(VLOOKUP(C1367,Tabla_Insumos,5,FALSE),"")</f>
        <v/>
      </c>
      <c r="C1367" s="367"/>
      <c r="D1367" s="316" t="str">
        <f t="shared" ref="D1367:D1375" si="415">IFERROR(VLOOKUP(C1367,Tabla_Insumos,2,FALSE),"")</f>
        <v/>
      </c>
      <c r="E1367" s="320"/>
      <c r="F1367" s="347">
        <f t="shared" si="411"/>
        <v>0</v>
      </c>
      <c r="G1367" s="347">
        <f t="shared" si="412"/>
        <v>0</v>
      </c>
    </row>
    <row r="1368" spans="1:7" s="342" customFormat="1" ht="24" customHeight="1" x14ac:dyDescent="0.2">
      <c r="A1368" s="357" t="str">
        <f t="shared" si="413"/>
        <v/>
      </c>
      <c r="B1368" s="357" t="str">
        <f t="shared" si="414"/>
        <v/>
      </c>
      <c r="C1368" s="367"/>
      <c r="D1368" s="316" t="str">
        <f t="shared" si="415"/>
        <v/>
      </c>
      <c r="E1368" s="320"/>
      <c r="F1368" s="347">
        <f t="shared" si="411"/>
        <v>0</v>
      </c>
      <c r="G1368" s="347">
        <f t="shared" si="412"/>
        <v>0</v>
      </c>
    </row>
    <row r="1369" spans="1:7" s="342" customFormat="1" ht="24" customHeight="1" x14ac:dyDescent="0.2">
      <c r="A1369" s="357" t="str">
        <f t="shared" si="413"/>
        <v/>
      </c>
      <c r="B1369" s="357" t="str">
        <f t="shared" si="414"/>
        <v/>
      </c>
      <c r="C1369" s="367"/>
      <c r="D1369" s="316" t="str">
        <f t="shared" si="415"/>
        <v/>
      </c>
      <c r="E1369" s="320"/>
      <c r="F1369" s="347">
        <f t="shared" si="411"/>
        <v>0</v>
      </c>
      <c r="G1369" s="347">
        <f t="shared" si="412"/>
        <v>0</v>
      </c>
    </row>
    <row r="1370" spans="1:7" s="342" customFormat="1" ht="24" customHeight="1" x14ac:dyDescent="0.2">
      <c r="A1370" s="357" t="str">
        <f t="shared" si="413"/>
        <v/>
      </c>
      <c r="B1370" s="357" t="str">
        <f t="shared" si="414"/>
        <v/>
      </c>
      <c r="C1370" s="367"/>
      <c r="D1370" s="316" t="str">
        <f t="shared" si="415"/>
        <v/>
      </c>
      <c r="E1370" s="320"/>
      <c r="F1370" s="347">
        <f t="shared" si="411"/>
        <v>0</v>
      </c>
      <c r="G1370" s="347">
        <f t="shared" si="412"/>
        <v>0</v>
      </c>
    </row>
    <row r="1371" spans="1:7" s="342" customFormat="1" ht="24" customHeight="1" x14ac:dyDescent="0.2">
      <c r="A1371" s="357" t="str">
        <f t="shared" si="413"/>
        <v/>
      </c>
      <c r="B1371" s="357" t="str">
        <f t="shared" si="414"/>
        <v/>
      </c>
      <c r="C1371" s="367"/>
      <c r="D1371" s="316" t="str">
        <f t="shared" si="415"/>
        <v/>
      </c>
      <c r="E1371" s="320"/>
      <c r="F1371" s="347">
        <f t="shared" si="411"/>
        <v>0</v>
      </c>
      <c r="G1371" s="347">
        <f t="shared" si="412"/>
        <v>0</v>
      </c>
    </row>
    <row r="1372" spans="1:7" s="342" customFormat="1" ht="24" customHeight="1" x14ac:dyDescent="0.2">
      <c r="A1372" s="357" t="str">
        <f t="shared" si="413"/>
        <v/>
      </c>
      <c r="B1372" s="357" t="str">
        <f t="shared" si="414"/>
        <v/>
      </c>
      <c r="C1372" s="367"/>
      <c r="D1372" s="316" t="str">
        <f t="shared" si="415"/>
        <v/>
      </c>
      <c r="E1372" s="320"/>
      <c r="F1372" s="347">
        <f t="shared" si="411"/>
        <v>0</v>
      </c>
      <c r="G1372" s="347">
        <f t="shared" si="412"/>
        <v>0</v>
      </c>
    </row>
    <row r="1373" spans="1:7" s="342" customFormat="1" ht="24" customHeight="1" x14ac:dyDescent="0.2">
      <c r="A1373" s="357" t="str">
        <f t="shared" si="413"/>
        <v/>
      </c>
      <c r="B1373" s="357" t="str">
        <f t="shared" si="414"/>
        <v/>
      </c>
      <c r="C1373" s="367"/>
      <c r="D1373" s="316" t="str">
        <f t="shared" si="415"/>
        <v/>
      </c>
      <c r="E1373" s="320"/>
      <c r="F1373" s="347">
        <f t="shared" si="411"/>
        <v>0</v>
      </c>
      <c r="G1373" s="347">
        <f t="shared" si="412"/>
        <v>0</v>
      </c>
    </row>
    <row r="1374" spans="1:7" s="342" customFormat="1" ht="24" customHeight="1" x14ac:dyDescent="0.2">
      <c r="A1374" s="357" t="str">
        <f t="shared" si="413"/>
        <v/>
      </c>
      <c r="B1374" s="357" t="str">
        <f t="shared" si="414"/>
        <v/>
      </c>
      <c r="C1374" s="367"/>
      <c r="D1374" s="316" t="str">
        <f t="shared" si="415"/>
        <v/>
      </c>
      <c r="E1374" s="320"/>
      <c r="F1374" s="347">
        <f t="shared" si="411"/>
        <v>0</v>
      </c>
      <c r="G1374" s="347">
        <f t="shared" si="412"/>
        <v>0</v>
      </c>
    </row>
    <row r="1375" spans="1:7" s="342" customFormat="1" ht="24" customHeight="1" x14ac:dyDescent="0.2">
      <c r="A1375" s="357" t="str">
        <f t="shared" si="413"/>
        <v/>
      </c>
      <c r="B1375" s="357" t="str">
        <f t="shared" si="414"/>
        <v/>
      </c>
      <c r="C1375" s="367"/>
      <c r="D1375" s="316" t="str">
        <f t="shared" si="415"/>
        <v/>
      </c>
      <c r="E1375" s="320"/>
      <c r="F1375" s="348">
        <f t="shared" si="411"/>
        <v>0</v>
      </c>
      <c r="G1375" s="347">
        <f t="shared" si="412"/>
        <v>0</v>
      </c>
    </row>
    <row r="1376" spans="1:7" ht="24" customHeight="1" x14ac:dyDescent="0.2">
      <c r="A1376" s="358"/>
      <c r="E1376" s="322"/>
      <c r="F1376" s="341" t="s">
        <v>29</v>
      </c>
      <c r="G1376" s="368">
        <f>SUBTOTAL(9,G1362:G1375)</f>
        <v>0</v>
      </c>
    </row>
    <row r="1377" spans="1:7" ht="24" customHeight="1" x14ac:dyDescent="0.2">
      <c r="A1377" s="358"/>
      <c r="C1377" s="77" t="s">
        <v>536</v>
      </c>
      <c r="E1377" s="322"/>
      <c r="G1377" s="340"/>
    </row>
    <row r="1378" spans="1:7" s="342" customFormat="1" ht="24" customHeight="1" x14ac:dyDescent="0.2">
      <c r="A1378" s="357" t="str">
        <f t="shared" ref="A1378:A1383" si="416">IFERROR(VLOOKUP(C1378,Tabla_Insumos,4,FALSE),"")</f>
        <v/>
      </c>
      <c r="B1378" s="357" t="str">
        <f t="shared" ref="B1378:B1383" si="417">IFERROR(VLOOKUP(A1378,Tabla_Indices,5,FALSE),"")</f>
        <v/>
      </c>
      <c r="C1378" s="366"/>
      <c r="D1378" s="318" t="str">
        <f t="shared" ref="D1378:D1383" si="418">IFERROR(VLOOKUP(C1378,Tabla_Insumos,2,FALSE),"")</f>
        <v/>
      </c>
      <c r="E1378" s="317"/>
      <c r="F1378" s="347">
        <f t="shared" ref="F1378:F1385" si="419">IFERROR(VLOOKUP(C1378,Tabla_Insumos,3,FALSE),0)</f>
        <v>0</v>
      </c>
      <c r="G1378" s="347">
        <f>ROUND(E1378*F1378,2)</f>
        <v>0</v>
      </c>
    </row>
    <row r="1379" spans="1:7" s="342" customFormat="1" ht="24" customHeight="1" x14ac:dyDescent="0.2">
      <c r="A1379" s="357" t="str">
        <f t="shared" si="416"/>
        <v/>
      </c>
      <c r="B1379" s="357" t="str">
        <f t="shared" si="417"/>
        <v/>
      </c>
      <c r="C1379" s="366"/>
      <c r="D1379" s="318" t="str">
        <f t="shared" si="418"/>
        <v/>
      </c>
      <c r="E1379" s="317"/>
      <c r="F1379" s="347">
        <f t="shared" si="419"/>
        <v>0</v>
      </c>
      <c r="G1379" s="347">
        <f>ROUND(E1379*F1379,2)</f>
        <v>0</v>
      </c>
    </row>
    <row r="1380" spans="1:7" s="342" customFormat="1" ht="24" customHeight="1" x14ac:dyDescent="0.2">
      <c r="A1380" s="357" t="str">
        <f t="shared" si="416"/>
        <v/>
      </c>
      <c r="B1380" s="357" t="str">
        <f t="shared" si="417"/>
        <v/>
      </c>
      <c r="C1380" s="366"/>
      <c r="D1380" s="318" t="str">
        <f t="shared" si="418"/>
        <v/>
      </c>
      <c r="E1380" s="317"/>
      <c r="F1380" s="347">
        <f t="shared" si="419"/>
        <v>0</v>
      </c>
      <c r="G1380" s="347">
        <f t="shared" ref="G1380:G1385" si="420">ROUND(E1380*F1380,2)</f>
        <v>0</v>
      </c>
    </row>
    <row r="1381" spans="1:7" s="342" customFormat="1" ht="24" customHeight="1" x14ac:dyDescent="0.2">
      <c r="A1381" s="357" t="str">
        <f t="shared" si="416"/>
        <v/>
      </c>
      <c r="B1381" s="357" t="str">
        <f t="shared" si="417"/>
        <v/>
      </c>
      <c r="C1381" s="366"/>
      <c r="D1381" s="318" t="str">
        <f t="shared" si="418"/>
        <v/>
      </c>
      <c r="E1381" s="317"/>
      <c r="F1381" s="347">
        <f t="shared" si="419"/>
        <v>0</v>
      </c>
      <c r="G1381" s="347">
        <f t="shared" si="420"/>
        <v>0</v>
      </c>
    </row>
    <row r="1382" spans="1:7" s="342" customFormat="1" ht="24" customHeight="1" x14ac:dyDescent="0.2">
      <c r="A1382" s="357" t="str">
        <f t="shared" si="416"/>
        <v/>
      </c>
      <c r="B1382" s="357" t="str">
        <f t="shared" si="417"/>
        <v/>
      </c>
      <c r="C1382" s="366"/>
      <c r="D1382" s="318" t="str">
        <f t="shared" si="418"/>
        <v/>
      </c>
      <c r="E1382" s="317"/>
      <c r="F1382" s="347">
        <f t="shared" si="419"/>
        <v>0</v>
      </c>
      <c r="G1382" s="347">
        <f t="shared" si="420"/>
        <v>0</v>
      </c>
    </row>
    <row r="1383" spans="1:7" s="342" customFormat="1" ht="24" customHeight="1" x14ac:dyDescent="0.2">
      <c r="A1383" s="357" t="str">
        <f t="shared" si="416"/>
        <v/>
      </c>
      <c r="B1383" s="357" t="str">
        <f t="shared" si="417"/>
        <v/>
      </c>
      <c r="C1383" s="366"/>
      <c r="D1383" s="318" t="str">
        <f t="shared" si="418"/>
        <v/>
      </c>
      <c r="E1383" s="317"/>
      <c r="F1383" s="347">
        <f t="shared" si="419"/>
        <v>0</v>
      </c>
      <c r="G1383" s="347">
        <f t="shared" si="420"/>
        <v>0</v>
      </c>
    </row>
    <row r="1384" spans="1:7" s="342" customFormat="1" ht="24" customHeight="1" x14ac:dyDescent="0.2">
      <c r="A1384" s="357" t="str">
        <f>IFERROR(VLOOKUP(C1384,Tabla_Insumos,4,FALSE),"")</f>
        <v/>
      </c>
      <c r="B1384" s="357" t="str">
        <f>IFERROR(VLOOKUP(A1384,Tabla_Indices,5,FALSE),"")</f>
        <v/>
      </c>
      <c r="C1384" s="367"/>
      <c r="D1384" s="316" t="str">
        <f>IFERROR(VLOOKUP(C1384,Tabla_Insumos,2,FALSE),"")</f>
        <v/>
      </c>
      <c r="E1384" s="320"/>
      <c r="F1384" s="347">
        <f t="shared" si="419"/>
        <v>0</v>
      </c>
      <c r="G1384" s="347">
        <f t="shared" si="420"/>
        <v>0</v>
      </c>
    </row>
    <row r="1385" spans="1:7" s="342" customFormat="1" ht="24" customHeight="1" x14ac:dyDescent="0.2">
      <c r="A1385" s="357" t="str">
        <f>IFERROR(VLOOKUP(C1385,Tabla_Insumos,4,FALSE),"")</f>
        <v/>
      </c>
      <c r="B1385" s="357" t="str">
        <f>IFERROR(VLOOKUP(A1385,Tabla_Indices,5,FALSE),"")</f>
        <v/>
      </c>
      <c r="C1385" s="367"/>
      <c r="D1385" s="316" t="str">
        <f>IFERROR(VLOOKUP(C1385,Tabla_Insumos,2,FALSE),"")</f>
        <v/>
      </c>
      <c r="E1385" s="320"/>
      <c r="F1385" s="347">
        <f t="shared" si="419"/>
        <v>0</v>
      </c>
      <c r="G1385" s="347">
        <f t="shared" si="420"/>
        <v>0</v>
      </c>
    </row>
    <row r="1386" spans="1:7" ht="24" customHeight="1" x14ac:dyDescent="0.2">
      <c r="A1386" s="358"/>
      <c r="E1386" s="322"/>
      <c r="F1386" s="341" t="s">
        <v>30</v>
      </c>
      <c r="G1386" s="368">
        <f>SUBTOTAL(9,G1378:G1385)</f>
        <v>0</v>
      </c>
    </row>
    <row r="1387" spans="1:7" ht="24" customHeight="1" x14ac:dyDescent="0.2">
      <c r="A1387" s="358"/>
      <c r="C1387" s="77" t="s">
        <v>537</v>
      </c>
      <c r="E1387" s="322"/>
      <c r="G1387" s="340"/>
    </row>
    <row r="1388" spans="1:7" s="342" customFormat="1" ht="24" customHeight="1" x14ac:dyDescent="0.2">
      <c r="A1388" s="357" t="str">
        <f>IFERROR(VLOOKUP(C1388,Tabla_Insumos,4,FALSE),"")</f>
        <v/>
      </c>
      <c r="B1388" s="357" t="str">
        <f>IFERROR(VLOOKUP(C1388,Tabla_Insumos,5,FALSE),"")</f>
        <v/>
      </c>
      <c r="C1388" s="366"/>
      <c r="D1388" s="318" t="str">
        <f>IFERROR(VLOOKUP(C1388,Tabla_Insumos,2,FALSE),"")</f>
        <v/>
      </c>
      <c r="E1388" s="317"/>
      <c r="F1388" s="347">
        <f t="shared" ref="F1388:F1396" si="421">IFERROR(VLOOKUP(C1388,Tabla_Insumos,3,FALSE),0)</f>
        <v>0</v>
      </c>
      <c r="G1388" s="347">
        <f t="shared" ref="G1388:G1396" si="422">ROUND(E1388*F1388,2)</f>
        <v>0</v>
      </c>
    </row>
    <row r="1389" spans="1:7" s="342" customFormat="1" ht="24" customHeight="1" x14ac:dyDescent="0.2">
      <c r="A1389" s="357" t="str">
        <f>IFERROR(VLOOKUP(C1389,Tabla_Insumos,4,FALSE),"")</f>
        <v/>
      </c>
      <c r="B1389" s="357" t="str">
        <f>IFERROR(VLOOKUP(C1389,Tabla_Insumos,5,FALSE),"")</f>
        <v/>
      </c>
      <c r="C1389" s="366"/>
      <c r="D1389" s="318" t="str">
        <f>IFERROR(VLOOKUP(C1389,Tabla_Insumos,2,FALSE),"")</f>
        <v/>
      </c>
      <c r="E1389" s="317"/>
      <c r="F1389" s="347">
        <f t="shared" si="421"/>
        <v>0</v>
      </c>
      <c r="G1389" s="347">
        <f t="shared" si="422"/>
        <v>0</v>
      </c>
    </row>
    <row r="1390" spans="1:7" s="342" customFormat="1" ht="24" customHeight="1" x14ac:dyDescent="0.2">
      <c r="A1390" s="357" t="str">
        <f t="shared" ref="A1390:A1396" si="423">IFERROR(VLOOKUP(C1390,Tabla_Insumos,4,FALSE),"")</f>
        <v/>
      </c>
      <c r="B1390" s="357" t="str">
        <f t="shared" ref="B1390:B1396" si="424">IFERROR(VLOOKUP(C1390,Tabla_Insumos,5,FALSE),"")</f>
        <v/>
      </c>
      <c r="C1390" s="367"/>
      <c r="D1390" s="316" t="str">
        <f t="shared" ref="D1390:D1396" si="425">IFERROR(VLOOKUP(C1390,Tabla_Insumos,2,FALSE),"")</f>
        <v/>
      </c>
      <c r="E1390" s="320"/>
      <c r="F1390" s="347">
        <f t="shared" si="421"/>
        <v>0</v>
      </c>
      <c r="G1390" s="347">
        <f t="shared" si="422"/>
        <v>0</v>
      </c>
    </row>
    <row r="1391" spans="1:7" s="342" customFormat="1" ht="24" customHeight="1" x14ac:dyDescent="0.2">
      <c r="A1391" s="357" t="str">
        <f t="shared" si="423"/>
        <v/>
      </c>
      <c r="B1391" s="357" t="str">
        <f t="shared" si="424"/>
        <v/>
      </c>
      <c r="C1391" s="367"/>
      <c r="D1391" s="316" t="str">
        <f t="shared" si="425"/>
        <v/>
      </c>
      <c r="E1391" s="320"/>
      <c r="F1391" s="347">
        <f t="shared" si="421"/>
        <v>0</v>
      </c>
      <c r="G1391" s="347">
        <f t="shared" si="422"/>
        <v>0</v>
      </c>
    </row>
    <row r="1392" spans="1:7" s="342" customFormat="1" ht="24" customHeight="1" x14ac:dyDescent="0.2">
      <c r="A1392" s="357" t="str">
        <f t="shared" si="423"/>
        <v/>
      </c>
      <c r="B1392" s="357" t="str">
        <f t="shared" si="424"/>
        <v/>
      </c>
      <c r="C1392" s="367"/>
      <c r="D1392" s="316" t="str">
        <f t="shared" si="425"/>
        <v/>
      </c>
      <c r="E1392" s="320"/>
      <c r="F1392" s="347">
        <f t="shared" si="421"/>
        <v>0</v>
      </c>
      <c r="G1392" s="347">
        <f t="shared" si="422"/>
        <v>0</v>
      </c>
    </row>
    <row r="1393" spans="1:7" s="342" customFormat="1" ht="24" customHeight="1" x14ac:dyDescent="0.2">
      <c r="A1393" s="357" t="str">
        <f t="shared" si="423"/>
        <v/>
      </c>
      <c r="B1393" s="357" t="str">
        <f t="shared" si="424"/>
        <v/>
      </c>
      <c r="C1393" s="367"/>
      <c r="D1393" s="316" t="str">
        <f t="shared" si="425"/>
        <v/>
      </c>
      <c r="E1393" s="320"/>
      <c r="F1393" s="347">
        <f t="shared" si="421"/>
        <v>0</v>
      </c>
      <c r="G1393" s="347">
        <f t="shared" si="422"/>
        <v>0</v>
      </c>
    </row>
    <row r="1394" spans="1:7" s="342" customFormat="1" ht="24" customHeight="1" x14ac:dyDescent="0.2">
      <c r="A1394" s="357" t="str">
        <f t="shared" si="423"/>
        <v/>
      </c>
      <c r="B1394" s="357" t="str">
        <f t="shared" si="424"/>
        <v/>
      </c>
      <c r="C1394" s="367"/>
      <c r="D1394" s="316" t="str">
        <f t="shared" si="425"/>
        <v/>
      </c>
      <c r="E1394" s="320"/>
      <c r="F1394" s="347">
        <f t="shared" si="421"/>
        <v>0</v>
      </c>
      <c r="G1394" s="347">
        <f t="shared" si="422"/>
        <v>0</v>
      </c>
    </row>
    <row r="1395" spans="1:7" s="342" customFormat="1" ht="24" customHeight="1" x14ac:dyDescent="0.2">
      <c r="A1395" s="357" t="str">
        <f t="shared" si="423"/>
        <v/>
      </c>
      <c r="B1395" s="357" t="str">
        <f t="shared" si="424"/>
        <v/>
      </c>
      <c r="C1395" s="367"/>
      <c r="D1395" s="316" t="str">
        <f t="shared" si="425"/>
        <v/>
      </c>
      <c r="E1395" s="320"/>
      <c r="F1395" s="347">
        <f t="shared" si="421"/>
        <v>0</v>
      </c>
      <c r="G1395" s="347">
        <f t="shared" si="422"/>
        <v>0</v>
      </c>
    </row>
    <row r="1396" spans="1:7" s="342" customFormat="1" ht="24" customHeight="1" x14ac:dyDescent="0.2">
      <c r="A1396" s="357" t="str">
        <f t="shared" si="423"/>
        <v/>
      </c>
      <c r="B1396" s="357" t="str">
        <f t="shared" si="424"/>
        <v/>
      </c>
      <c r="C1396" s="367"/>
      <c r="D1396" s="316" t="str">
        <f t="shared" si="425"/>
        <v/>
      </c>
      <c r="E1396" s="320"/>
      <c r="F1396" s="347">
        <f t="shared" si="421"/>
        <v>0</v>
      </c>
      <c r="G1396" s="347">
        <f t="shared" si="422"/>
        <v>0</v>
      </c>
    </row>
    <row r="1397" spans="1:7" ht="24" customHeight="1" x14ac:dyDescent="0.2">
      <c r="A1397" s="359"/>
      <c r="E1397" s="322"/>
      <c r="F1397" s="341" t="s">
        <v>31</v>
      </c>
      <c r="G1397" s="368">
        <f>SUBTOTAL(9,G1388:G1396)</f>
        <v>0</v>
      </c>
    </row>
    <row r="1398" spans="1:7" ht="24" customHeight="1" x14ac:dyDescent="0.2">
      <c r="A1398" s="358"/>
      <c r="E1398" s="322"/>
      <c r="G1398" s="340"/>
    </row>
    <row r="1399" spans="1:7" ht="24" customHeight="1" x14ac:dyDescent="0.2">
      <c r="A1399" s="360" t="str">
        <f>B1357</f>
        <v/>
      </c>
      <c r="B1399" s="141" t="str">
        <f>C1357</f>
        <v/>
      </c>
      <c r="C1399" s="343"/>
      <c r="D1399" s="343" t="s">
        <v>32</v>
      </c>
      <c r="E1399" s="344"/>
      <c r="F1399" s="371" t="s">
        <v>33</v>
      </c>
      <c r="G1399" s="372">
        <f>SUBTOTAL(9,G1362:G1398)</f>
        <v>0</v>
      </c>
    </row>
    <row r="1401" spans="1:7" ht="24" customHeight="1" x14ac:dyDescent="0.2">
      <c r="A1401" s="349" t="s">
        <v>35</v>
      </c>
      <c r="B1401" s="350"/>
      <c r="C1401" s="143"/>
      <c r="D1401" s="143"/>
      <c r="E1401" s="143"/>
      <c r="F1401" s="143"/>
      <c r="G1401" s="361"/>
    </row>
    <row r="1402" spans="1:7" ht="24" customHeight="1" x14ac:dyDescent="0.2">
      <c r="A1402" s="352" t="s">
        <v>533</v>
      </c>
      <c r="B1402" s="353" t="str">
        <f>Comitente</f>
        <v>DIRECCIÓN PROVINCIAL RED DE GAS</v>
      </c>
      <c r="C1402" s="362"/>
      <c r="D1402" s="77"/>
      <c r="E1402" s="77"/>
      <c r="F1402" s="336"/>
      <c r="G1402" s="337"/>
    </row>
    <row r="1403" spans="1:7" ht="24" customHeight="1" x14ac:dyDescent="0.2">
      <c r="A1403" s="352" t="s">
        <v>534</v>
      </c>
      <c r="B1403" s="353">
        <f>Contratista</f>
        <v>0</v>
      </c>
      <c r="C1403" s="363"/>
      <c r="D1403" s="363"/>
      <c r="E1403" s="363"/>
      <c r="F1403" s="336"/>
      <c r="G1403" s="337"/>
    </row>
    <row r="1404" spans="1:7" ht="24" customHeight="1" x14ac:dyDescent="0.2">
      <c r="A1404" s="352" t="s">
        <v>22</v>
      </c>
      <c r="B1404" s="353" t="str">
        <f>Obra</f>
        <v>MANTENIMIENTO CALINGASTA- SECTOR 1.B</v>
      </c>
      <c r="C1404" s="363"/>
      <c r="D1404" s="363"/>
      <c r="E1404" s="363"/>
      <c r="F1404" s="336" t="s">
        <v>36</v>
      </c>
      <c r="G1404" s="364">
        <f>Fecha_Base</f>
        <v>0</v>
      </c>
    </row>
    <row r="1405" spans="1:7" ht="24" customHeight="1" x14ac:dyDescent="0.2">
      <c r="A1405" s="354" t="s">
        <v>532</v>
      </c>
      <c r="B1405" s="161" t="str">
        <f>Ubicación</f>
        <v>Departamento CALINGASTA</v>
      </c>
      <c r="C1405" s="77"/>
      <c r="E1405" s="322"/>
      <c r="G1405" s="340"/>
    </row>
    <row r="1406" spans="1:7" ht="24" customHeight="1" x14ac:dyDescent="0.2">
      <c r="A1406" s="354" t="s">
        <v>37</v>
      </c>
      <c r="B1406" s="338" t="str">
        <f>IFERROR(VALUE(LEFT(B1407,FIND(".",B1407)-1)),"")</f>
        <v/>
      </c>
      <c r="C1406" s="74" t="str">
        <f>IFERROR(VLOOKUP(B1406,Tabla_CyP,2,FALSE),"")</f>
        <v/>
      </c>
      <c r="E1406" s="322"/>
      <c r="G1406" s="340"/>
    </row>
    <row r="1407" spans="1:7" ht="24" customHeight="1" x14ac:dyDescent="0.2">
      <c r="A1407" s="354" t="s">
        <v>23</v>
      </c>
      <c r="B1407" s="339" t="str">
        <f>IFERROR(VLOOKUP(COUNTIF($A$1:A1407,"ANALISIS DE PRECIOS"),Tabla_NumeroItem,2,FALSE),"")</f>
        <v/>
      </c>
      <c r="C1407" s="74" t="str">
        <f>IFERROR(VLOOKUP(B1407,Tabla_CyP,2,FALSE),"")</f>
        <v/>
      </c>
      <c r="E1407" s="322"/>
      <c r="F1407" s="336" t="s">
        <v>24</v>
      </c>
      <c r="G1407" s="340" t="str">
        <f>IFERROR(VLOOKUP(B1407,Tabla_CyP,4,FALSE),"")</f>
        <v/>
      </c>
    </row>
    <row r="1408" spans="1:7" ht="24" customHeight="1" x14ac:dyDescent="0.2">
      <c r="A1408" s="354"/>
      <c r="B1408" s="161"/>
      <c r="E1408" s="322"/>
      <c r="G1408" s="340"/>
    </row>
    <row r="1409" spans="1:7" ht="24" customHeight="1" x14ac:dyDescent="0.2">
      <c r="A1409" s="429" t="s">
        <v>451</v>
      </c>
      <c r="B1409" s="430"/>
      <c r="C1409" s="431" t="s">
        <v>0</v>
      </c>
      <c r="D1409" s="431" t="s">
        <v>25</v>
      </c>
      <c r="E1409" s="433" t="s">
        <v>26</v>
      </c>
      <c r="F1409" s="435" t="s">
        <v>27</v>
      </c>
      <c r="G1409" s="435" t="s">
        <v>28</v>
      </c>
    </row>
    <row r="1410" spans="1:7" ht="24" customHeight="1" x14ac:dyDescent="0.2">
      <c r="A1410" s="355" t="s">
        <v>452</v>
      </c>
      <c r="B1410" s="355" t="s">
        <v>453</v>
      </c>
      <c r="C1410" s="432"/>
      <c r="D1410" s="432"/>
      <c r="E1410" s="434"/>
      <c r="F1410" s="436"/>
      <c r="G1410" s="436"/>
    </row>
    <row r="1411" spans="1:7" ht="24" customHeight="1" x14ac:dyDescent="0.2">
      <c r="A1411" s="333"/>
      <c r="B1411" s="356"/>
      <c r="C1411" s="106" t="s">
        <v>535</v>
      </c>
      <c r="D1411" s="343"/>
      <c r="E1411" s="344"/>
      <c r="F1411" s="345"/>
      <c r="G1411" s="346"/>
    </row>
    <row r="1412" spans="1:7" s="342" customFormat="1" ht="24" customHeight="1" x14ac:dyDescent="0.2">
      <c r="A1412" s="357" t="str">
        <f>IFERROR(VLOOKUP(C1412,Tabla_Insumos,4,FALSE),"")</f>
        <v/>
      </c>
      <c r="B1412" s="357" t="str">
        <f>IFERROR(VLOOKUP(C1412,Tabla_Insumos,5,FALSE),"")</f>
        <v/>
      </c>
      <c r="C1412" s="370"/>
      <c r="D1412" s="318" t="str">
        <f>IFERROR(VLOOKUP(C1412,Tabla_Insumos,2,FALSE),"")</f>
        <v/>
      </c>
      <c r="E1412" s="317"/>
      <c r="F1412" s="347">
        <f t="shared" ref="F1412:F1425" si="426">IFERROR(VLOOKUP(C1412,Tabla_Insumos,3,FALSE),0)</f>
        <v>0</v>
      </c>
      <c r="G1412" s="347">
        <f>ROUND(E1412*F1412,2)</f>
        <v>0</v>
      </c>
    </row>
    <row r="1413" spans="1:7" s="342" customFormat="1" ht="24" customHeight="1" x14ac:dyDescent="0.2">
      <c r="A1413" s="357" t="str">
        <f>IFERROR(VLOOKUP(C1413,Tabla_Insumos,4,FALSE),"")</f>
        <v/>
      </c>
      <c r="B1413" s="357" t="str">
        <f>IFERROR(VLOOKUP(C1413,Tabla_Insumos,5,FALSE),"")</f>
        <v/>
      </c>
      <c r="C1413" s="370"/>
      <c r="D1413" s="318" t="str">
        <f>IFERROR(VLOOKUP(C1413,Tabla_Insumos,2,FALSE),"")</f>
        <v/>
      </c>
      <c r="E1413" s="317"/>
      <c r="F1413" s="347">
        <f t="shared" si="426"/>
        <v>0</v>
      </c>
      <c r="G1413" s="347">
        <f t="shared" ref="G1413:G1425" si="427">ROUND(E1413*F1413,2)</f>
        <v>0</v>
      </c>
    </row>
    <row r="1414" spans="1:7" s="342" customFormat="1" ht="24" customHeight="1" x14ac:dyDescent="0.2">
      <c r="A1414" s="357" t="str">
        <f>IFERROR(VLOOKUP(C1414,Tabla_Insumos,4,FALSE),"")</f>
        <v/>
      </c>
      <c r="B1414" s="357" t="str">
        <f>IFERROR(VLOOKUP(C1414,Tabla_Insumos,5,FALSE),"")</f>
        <v/>
      </c>
      <c r="C1414" s="370"/>
      <c r="D1414" s="318" t="str">
        <f>IFERROR(VLOOKUP(C1414,Tabla_Insumos,2,FALSE),"")</f>
        <v/>
      </c>
      <c r="E1414" s="317"/>
      <c r="F1414" s="347">
        <f t="shared" si="426"/>
        <v>0</v>
      </c>
      <c r="G1414" s="347">
        <f t="shared" si="427"/>
        <v>0</v>
      </c>
    </row>
    <row r="1415" spans="1:7" s="342" customFormat="1" ht="24" customHeight="1" x14ac:dyDescent="0.2">
      <c r="A1415" s="357" t="str">
        <f t="shared" ref="A1415:A1425" si="428">IFERROR(VLOOKUP(C1415,Tabla_Insumos,4,FALSE),"")</f>
        <v/>
      </c>
      <c r="B1415" s="357" t="str">
        <f t="shared" ref="B1415:B1425" si="429">IFERROR(VLOOKUP(C1415,Tabla_Insumos,5,FALSE),"")</f>
        <v/>
      </c>
      <c r="C1415" s="367"/>
      <c r="D1415" s="316" t="str">
        <f t="shared" ref="D1415:D1425" si="430">IFERROR(VLOOKUP(C1415,Tabla_Insumos,2,FALSE),"")</f>
        <v/>
      </c>
      <c r="E1415" s="320"/>
      <c r="F1415" s="347">
        <f t="shared" si="426"/>
        <v>0</v>
      </c>
      <c r="G1415" s="347">
        <f t="shared" si="427"/>
        <v>0</v>
      </c>
    </row>
    <row r="1416" spans="1:7" s="342" customFormat="1" ht="24" customHeight="1" x14ac:dyDescent="0.2">
      <c r="A1416" s="357" t="str">
        <f t="shared" si="428"/>
        <v/>
      </c>
      <c r="B1416" s="357" t="str">
        <f t="shared" si="429"/>
        <v/>
      </c>
      <c r="C1416" s="367"/>
      <c r="D1416" s="316" t="str">
        <f t="shared" si="430"/>
        <v/>
      </c>
      <c r="E1416" s="320"/>
      <c r="F1416" s="347">
        <f t="shared" si="426"/>
        <v>0</v>
      </c>
      <c r="G1416" s="347">
        <f t="shared" si="427"/>
        <v>0</v>
      </c>
    </row>
    <row r="1417" spans="1:7" s="342" customFormat="1" ht="24" customHeight="1" x14ac:dyDescent="0.2">
      <c r="A1417" s="357" t="str">
        <f t="shared" si="428"/>
        <v/>
      </c>
      <c r="B1417" s="357" t="str">
        <f t="shared" si="429"/>
        <v/>
      </c>
      <c r="C1417" s="367"/>
      <c r="D1417" s="316" t="str">
        <f t="shared" si="430"/>
        <v/>
      </c>
      <c r="E1417" s="320"/>
      <c r="F1417" s="347">
        <f t="shared" si="426"/>
        <v>0</v>
      </c>
      <c r="G1417" s="347">
        <f t="shared" si="427"/>
        <v>0</v>
      </c>
    </row>
    <row r="1418" spans="1:7" s="342" customFormat="1" ht="24" customHeight="1" x14ac:dyDescent="0.2">
      <c r="A1418" s="357" t="str">
        <f t="shared" si="428"/>
        <v/>
      </c>
      <c r="B1418" s="357" t="str">
        <f t="shared" si="429"/>
        <v/>
      </c>
      <c r="C1418" s="367"/>
      <c r="D1418" s="316" t="str">
        <f t="shared" si="430"/>
        <v/>
      </c>
      <c r="E1418" s="320"/>
      <c r="F1418" s="347">
        <f t="shared" si="426"/>
        <v>0</v>
      </c>
      <c r="G1418" s="347">
        <f t="shared" si="427"/>
        <v>0</v>
      </c>
    </row>
    <row r="1419" spans="1:7" s="342" customFormat="1" ht="24" customHeight="1" x14ac:dyDescent="0.2">
      <c r="A1419" s="357" t="str">
        <f t="shared" si="428"/>
        <v/>
      </c>
      <c r="B1419" s="357" t="str">
        <f t="shared" si="429"/>
        <v/>
      </c>
      <c r="C1419" s="367"/>
      <c r="D1419" s="316" t="str">
        <f t="shared" si="430"/>
        <v/>
      </c>
      <c r="E1419" s="320"/>
      <c r="F1419" s="347">
        <f t="shared" si="426"/>
        <v>0</v>
      </c>
      <c r="G1419" s="347">
        <f t="shared" si="427"/>
        <v>0</v>
      </c>
    </row>
    <row r="1420" spans="1:7" s="342" customFormat="1" ht="24" customHeight="1" x14ac:dyDescent="0.2">
      <c r="A1420" s="357" t="str">
        <f t="shared" si="428"/>
        <v/>
      </c>
      <c r="B1420" s="357" t="str">
        <f t="shared" si="429"/>
        <v/>
      </c>
      <c r="C1420" s="367"/>
      <c r="D1420" s="316" t="str">
        <f t="shared" si="430"/>
        <v/>
      </c>
      <c r="E1420" s="320"/>
      <c r="F1420" s="347">
        <f t="shared" si="426"/>
        <v>0</v>
      </c>
      <c r="G1420" s="347">
        <f t="shared" si="427"/>
        <v>0</v>
      </c>
    </row>
    <row r="1421" spans="1:7" s="342" customFormat="1" ht="24" customHeight="1" x14ac:dyDescent="0.2">
      <c r="A1421" s="357" t="str">
        <f t="shared" si="428"/>
        <v/>
      </c>
      <c r="B1421" s="357" t="str">
        <f t="shared" si="429"/>
        <v/>
      </c>
      <c r="C1421" s="367"/>
      <c r="D1421" s="316" t="str">
        <f t="shared" si="430"/>
        <v/>
      </c>
      <c r="E1421" s="320"/>
      <c r="F1421" s="347">
        <f t="shared" si="426"/>
        <v>0</v>
      </c>
      <c r="G1421" s="347">
        <f t="shared" si="427"/>
        <v>0</v>
      </c>
    </row>
    <row r="1422" spans="1:7" s="342" customFormat="1" ht="24" customHeight="1" x14ac:dyDescent="0.2">
      <c r="A1422" s="357" t="str">
        <f t="shared" si="428"/>
        <v/>
      </c>
      <c r="B1422" s="357" t="str">
        <f t="shared" si="429"/>
        <v/>
      </c>
      <c r="C1422" s="367"/>
      <c r="D1422" s="316" t="str">
        <f t="shared" si="430"/>
        <v/>
      </c>
      <c r="E1422" s="320"/>
      <c r="F1422" s="347">
        <f t="shared" si="426"/>
        <v>0</v>
      </c>
      <c r="G1422" s="347">
        <f t="shared" si="427"/>
        <v>0</v>
      </c>
    </row>
    <row r="1423" spans="1:7" s="342" customFormat="1" ht="24" customHeight="1" x14ac:dyDescent="0.2">
      <c r="A1423" s="357" t="str">
        <f t="shared" si="428"/>
        <v/>
      </c>
      <c r="B1423" s="357" t="str">
        <f t="shared" si="429"/>
        <v/>
      </c>
      <c r="C1423" s="367"/>
      <c r="D1423" s="316" t="str">
        <f t="shared" si="430"/>
        <v/>
      </c>
      <c r="E1423" s="320"/>
      <c r="F1423" s="347">
        <f t="shared" si="426"/>
        <v>0</v>
      </c>
      <c r="G1423" s="347">
        <f t="shared" si="427"/>
        <v>0</v>
      </c>
    </row>
    <row r="1424" spans="1:7" s="342" customFormat="1" ht="24" customHeight="1" x14ac:dyDescent="0.2">
      <c r="A1424" s="357" t="str">
        <f t="shared" si="428"/>
        <v/>
      </c>
      <c r="B1424" s="357" t="str">
        <f t="shared" si="429"/>
        <v/>
      </c>
      <c r="C1424" s="367"/>
      <c r="D1424" s="316" t="str">
        <f t="shared" si="430"/>
        <v/>
      </c>
      <c r="E1424" s="320"/>
      <c r="F1424" s="347">
        <f t="shared" si="426"/>
        <v>0</v>
      </c>
      <c r="G1424" s="347">
        <f t="shared" si="427"/>
        <v>0</v>
      </c>
    </row>
    <row r="1425" spans="1:7" s="342" customFormat="1" ht="24" customHeight="1" x14ac:dyDescent="0.2">
      <c r="A1425" s="357" t="str">
        <f t="shared" si="428"/>
        <v/>
      </c>
      <c r="B1425" s="357" t="str">
        <f t="shared" si="429"/>
        <v/>
      </c>
      <c r="C1425" s="367"/>
      <c r="D1425" s="316" t="str">
        <f t="shared" si="430"/>
        <v/>
      </c>
      <c r="E1425" s="320"/>
      <c r="F1425" s="348">
        <f t="shared" si="426"/>
        <v>0</v>
      </c>
      <c r="G1425" s="347">
        <f t="shared" si="427"/>
        <v>0</v>
      </c>
    </row>
    <row r="1426" spans="1:7" ht="24" customHeight="1" x14ac:dyDescent="0.2">
      <c r="A1426" s="358"/>
      <c r="E1426" s="322"/>
      <c r="F1426" s="341" t="s">
        <v>29</v>
      </c>
      <c r="G1426" s="368">
        <f>SUBTOTAL(9,G1412:G1425)</f>
        <v>0</v>
      </c>
    </row>
    <row r="1427" spans="1:7" ht="24" customHeight="1" x14ac:dyDescent="0.2">
      <c r="A1427" s="358"/>
      <c r="C1427" s="77" t="s">
        <v>536</v>
      </c>
      <c r="E1427" s="322"/>
      <c r="G1427" s="340"/>
    </row>
    <row r="1428" spans="1:7" s="342" customFormat="1" ht="24" customHeight="1" x14ac:dyDescent="0.2">
      <c r="A1428" s="357" t="str">
        <f t="shared" ref="A1428:A1433" si="431">IFERROR(VLOOKUP(C1428,Tabla_Insumos,4,FALSE),"")</f>
        <v/>
      </c>
      <c r="B1428" s="357" t="str">
        <f t="shared" ref="B1428:B1433" si="432">IFERROR(VLOOKUP(A1428,Tabla_Indices,5,FALSE),"")</f>
        <v/>
      </c>
      <c r="C1428" s="366"/>
      <c r="D1428" s="318" t="str">
        <f t="shared" ref="D1428:D1433" si="433">IFERROR(VLOOKUP(C1428,Tabla_Insumos,2,FALSE),"")</f>
        <v/>
      </c>
      <c r="E1428" s="317"/>
      <c r="F1428" s="347">
        <f t="shared" ref="F1428:F1435" si="434">IFERROR(VLOOKUP(C1428,Tabla_Insumos,3,FALSE),0)</f>
        <v>0</v>
      </c>
      <c r="G1428" s="347">
        <f>ROUND(E1428*F1428,2)</f>
        <v>0</v>
      </c>
    </row>
    <row r="1429" spans="1:7" s="342" customFormat="1" ht="24" customHeight="1" x14ac:dyDescent="0.2">
      <c r="A1429" s="357" t="str">
        <f t="shared" si="431"/>
        <v/>
      </c>
      <c r="B1429" s="357" t="str">
        <f t="shared" si="432"/>
        <v/>
      </c>
      <c r="C1429" s="366"/>
      <c r="D1429" s="318" t="str">
        <f t="shared" si="433"/>
        <v/>
      </c>
      <c r="E1429" s="317"/>
      <c r="F1429" s="347">
        <f t="shared" si="434"/>
        <v>0</v>
      </c>
      <c r="G1429" s="347">
        <f>ROUND(E1429*F1429,2)</f>
        <v>0</v>
      </c>
    </row>
    <row r="1430" spans="1:7" s="342" customFormat="1" ht="24" customHeight="1" x14ac:dyDescent="0.2">
      <c r="A1430" s="357" t="str">
        <f t="shared" si="431"/>
        <v/>
      </c>
      <c r="B1430" s="357" t="str">
        <f t="shared" si="432"/>
        <v/>
      </c>
      <c r="C1430" s="366"/>
      <c r="D1430" s="318" t="str">
        <f t="shared" si="433"/>
        <v/>
      </c>
      <c r="E1430" s="317"/>
      <c r="F1430" s="347">
        <f t="shared" si="434"/>
        <v>0</v>
      </c>
      <c r="G1430" s="347">
        <f t="shared" ref="G1430:G1435" si="435">ROUND(E1430*F1430,2)</f>
        <v>0</v>
      </c>
    </row>
    <row r="1431" spans="1:7" s="342" customFormat="1" ht="24" customHeight="1" x14ac:dyDescent="0.2">
      <c r="A1431" s="357" t="str">
        <f t="shared" si="431"/>
        <v/>
      </c>
      <c r="B1431" s="357" t="str">
        <f t="shared" si="432"/>
        <v/>
      </c>
      <c r="C1431" s="366"/>
      <c r="D1431" s="318" t="str">
        <f t="shared" si="433"/>
        <v/>
      </c>
      <c r="E1431" s="317"/>
      <c r="F1431" s="347">
        <f t="shared" si="434"/>
        <v>0</v>
      </c>
      <c r="G1431" s="347">
        <f t="shared" si="435"/>
        <v>0</v>
      </c>
    </row>
    <row r="1432" spans="1:7" s="342" customFormat="1" ht="24" customHeight="1" x14ac:dyDescent="0.2">
      <c r="A1432" s="357" t="str">
        <f t="shared" si="431"/>
        <v/>
      </c>
      <c r="B1432" s="357" t="str">
        <f t="shared" si="432"/>
        <v/>
      </c>
      <c r="C1432" s="366"/>
      <c r="D1432" s="318" t="str">
        <f t="shared" si="433"/>
        <v/>
      </c>
      <c r="E1432" s="317"/>
      <c r="F1432" s="347">
        <f t="shared" si="434"/>
        <v>0</v>
      </c>
      <c r="G1432" s="347">
        <f t="shared" si="435"/>
        <v>0</v>
      </c>
    </row>
    <row r="1433" spans="1:7" s="342" customFormat="1" ht="24" customHeight="1" x14ac:dyDescent="0.2">
      <c r="A1433" s="357" t="str">
        <f t="shared" si="431"/>
        <v/>
      </c>
      <c r="B1433" s="357" t="str">
        <f t="shared" si="432"/>
        <v/>
      </c>
      <c r="C1433" s="366"/>
      <c r="D1433" s="318" t="str">
        <f t="shared" si="433"/>
        <v/>
      </c>
      <c r="E1433" s="317"/>
      <c r="F1433" s="347">
        <f t="shared" si="434"/>
        <v>0</v>
      </c>
      <c r="G1433" s="347">
        <f t="shared" si="435"/>
        <v>0</v>
      </c>
    </row>
    <row r="1434" spans="1:7" s="342" customFormat="1" ht="24" customHeight="1" x14ac:dyDescent="0.2">
      <c r="A1434" s="357" t="str">
        <f>IFERROR(VLOOKUP(C1434,Tabla_Insumos,4,FALSE),"")</f>
        <v/>
      </c>
      <c r="B1434" s="357" t="str">
        <f>IFERROR(VLOOKUP(A1434,Tabla_Indices,5,FALSE),"")</f>
        <v/>
      </c>
      <c r="C1434" s="367"/>
      <c r="D1434" s="316" t="str">
        <f>IFERROR(VLOOKUP(C1434,Tabla_Insumos,2,FALSE),"")</f>
        <v/>
      </c>
      <c r="E1434" s="320"/>
      <c r="F1434" s="347">
        <f t="shared" si="434"/>
        <v>0</v>
      </c>
      <c r="G1434" s="347">
        <f t="shared" si="435"/>
        <v>0</v>
      </c>
    </row>
    <row r="1435" spans="1:7" s="342" customFormat="1" ht="24" customHeight="1" x14ac:dyDescent="0.2">
      <c r="A1435" s="357" t="str">
        <f>IFERROR(VLOOKUP(C1435,Tabla_Insumos,4,FALSE),"")</f>
        <v/>
      </c>
      <c r="B1435" s="357" t="str">
        <f>IFERROR(VLOOKUP(A1435,Tabla_Indices,5,FALSE),"")</f>
        <v/>
      </c>
      <c r="C1435" s="367"/>
      <c r="D1435" s="316" t="str">
        <f>IFERROR(VLOOKUP(C1435,Tabla_Insumos,2,FALSE),"")</f>
        <v/>
      </c>
      <c r="E1435" s="320"/>
      <c r="F1435" s="347">
        <f t="shared" si="434"/>
        <v>0</v>
      </c>
      <c r="G1435" s="347">
        <f t="shared" si="435"/>
        <v>0</v>
      </c>
    </row>
    <row r="1436" spans="1:7" ht="24" customHeight="1" x14ac:dyDescent="0.2">
      <c r="A1436" s="358"/>
      <c r="E1436" s="322"/>
      <c r="F1436" s="341" t="s">
        <v>30</v>
      </c>
      <c r="G1436" s="368">
        <f>SUBTOTAL(9,G1428:G1435)</f>
        <v>0</v>
      </c>
    </row>
    <row r="1437" spans="1:7" ht="24" customHeight="1" x14ac:dyDescent="0.2">
      <c r="A1437" s="358"/>
      <c r="C1437" s="77" t="s">
        <v>537</v>
      </c>
      <c r="E1437" s="322"/>
      <c r="G1437" s="340"/>
    </row>
    <row r="1438" spans="1:7" s="342" customFormat="1" ht="24" customHeight="1" x14ac:dyDescent="0.2">
      <c r="A1438" s="357" t="str">
        <f>IFERROR(VLOOKUP(C1438,Tabla_Insumos,4,FALSE),"")</f>
        <v/>
      </c>
      <c r="B1438" s="357" t="str">
        <f>IFERROR(VLOOKUP(C1438,Tabla_Insumos,5,FALSE),"")</f>
        <v/>
      </c>
      <c r="C1438" s="366"/>
      <c r="D1438" s="318" t="str">
        <f>IFERROR(VLOOKUP(C1438,Tabla_Insumos,2,FALSE),"")</f>
        <v/>
      </c>
      <c r="E1438" s="321"/>
      <c r="F1438" s="347">
        <f t="shared" ref="F1438:F1446" si="436">IFERROR(VLOOKUP(C1438,Tabla_Insumos,3,FALSE),0)</f>
        <v>0</v>
      </c>
      <c r="G1438" s="347">
        <f t="shared" ref="G1438:G1446" si="437">ROUND(E1438*F1438,2)</f>
        <v>0</v>
      </c>
    </row>
    <row r="1439" spans="1:7" s="342" customFormat="1" ht="24" customHeight="1" x14ac:dyDescent="0.2">
      <c r="A1439" s="357" t="str">
        <f>IFERROR(VLOOKUP(C1439,Tabla_Insumos,4,FALSE),"")</f>
        <v/>
      </c>
      <c r="B1439" s="357" t="str">
        <f>IFERROR(VLOOKUP(C1439,Tabla_Insumos,5,FALSE),"")</f>
        <v/>
      </c>
      <c r="C1439" s="366"/>
      <c r="D1439" s="318" t="str">
        <f>IFERROR(VLOOKUP(C1439,Tabla_Insumos,2,FALSE),"")</f>
        <v/>
      </c>
      <c r="E1439" s="319"/>
      <c r="F1439" s="347">
        <f t="shared" si="436"/>
        <v>0</v>
      </c>
      <c r="G1439" s="347">
        <f t="shared" si="437"/>
        <v>0</v>
      </c>
    </row>
    <row r="1440" spans="1:7" s="342" customFormat="1" ht="24" customHeight="1" x14ac:dyDescent="0.2">
      <c r="A1440" s="357" t="str">
        <f t="shared" ref="A1440:A1446" si="438">IFERROR(VLOOKUP(C1440,Tabla_Insumos,4,FALSE),"")</f>
        <v/>
      </c>
      <c r="B1440" s="357" t="str">
        <f t="shared" ref="B1440:B1446" si="439">IFERROR(VLOOKUP(C1440,Tabla_Insumos,5,FALSE),"")</f>
        <v/>
      </c>
      <c r="C1440" s="367"/>
      <c r="D1440" s="316" t="str">
        <f t="shared" ref="D1440:D1446" si="440">IFERROR(VLOOKUP(C1440,Tabla_Insumos,2,FALSE),"")</f>
        <v/>
      </c>
      <c r="E1440" s="320"/>
      <c r="F1440" s="347">
        <f t="shared" si="436"/>
        <v>0</v>
      </c>
      <c r="G1440" s="347">
        <f t="shared" si="437"/>
        <v>0</v>
      </c>
    </row>
    <row r="1441" spans="1:7" s="342" customFormat="1" ht="24" customHeight="1" x14ac:dyDescent="0.2">
      <c r="A1441" s="357" t="str">
        <f t="shared" si="438"/>
        <v/>
      </c>
      <c r="B1441" s="357" t="str">
        <f t="shared" si="439"/>
        <v/>
      </c>
      <c r="C1441" s="367"/>
      <c r="D1441" s="316" t="str">
        <f t="shared" si="440"/>
        <v/>
      </c>
      <c r="E1441" s="320"/>
      <c r="F1441" s="347">
        <f t="shared" si="436"/>
        <v>0</v>
      </c>
      <c r="G1441" s="347">
        <f t="shared" si="437"/>
        <v>0</v>
      </c>
    </row>
    <row r="1442" spans="1:7" s="342" customFormat="1" ht="24" customHeight="1" x14ac:dyDescent="0.2">
      <c r="A1442" s="357" t="str">
        <f t="shared" si="438"/>
        <v/>
      </c>
      <c r="B1442" s="357" t="str">
        <f t="shared" si="439"/>
        <v/>
      </c>
      <c r="C1442" s="367"/>
      <c r="D1442" s="316" t="str">
        <f t="shared" si="440"/>
        <v/>
      </c>
      <c r="E1442" s="320"/>
      <c r="F1442" s="347">
        <f t="shared" si="436"/>
        <v>0</v>
      </c>
      <c r="G1442" s="347">
        <f t="shared" si="437"/>
        <v>0</v>
      </c>
    </row>
    <row r="1443" spans="1:7" s="342" customFormat="1" ht="24" customHeight="1" x14ac:dyDescent="0.2">
      <c r="A1443" s="357" t="str">
        <f t="shared" si="438"/>
        <v/>
      </c>
      <c r="B1443" s="357" t="str">
        <f t="shared" si="439"/>
        <v/>
      </c>
      <c r="C1443" s="367"/>
      <c r="D1443" s="316" t="str">
        <f t="shared" si="440"/>
        <v/>
      </c>
      <c r="E1443" s="320"/>
      <c r="F1443" s="347">
        <f t="shared" si="436"/>
        <v>0</v>
      </c>
      <c r="G1443" s="347">
        <f t="shared" si="437"/>
        <v>0</v>
      </c>
    </row>
    <row r="1444" spans="1:7" s="342" customFormat="1" ht="24" customHeight="1" x14ac:dyDescent="0.2">
      <c r="A1444" s="357" t="str">
        <f t="shared" si="438"/>
        <v/>
      </c>
      <c r="B1444" s="357" t="str">
        <f t="shared" si="439"/>
        <v/>
      </c>
      <c r="C1444" s="367"/>
      <c r="D1444" s="316" t="str">
        <f t="shared" si="440"/>
        <v/>
      </c>
      <c r="E1444" s="320"/>
      <c r="F1444" s="347">
        <f t="shared" si="436"/>
        <v>0</v>
      </c>
      <c r="G1444" s="347">
        <f t="shared" si="437"/>
        <v>0</v>
      </c>
    </row>
    <row r="1445" spans="1:7" s="342" customFormat="1" ht="24" customHeight="1" x14ac:dyDescent="0.2">
      <c r="A1445" s="357" t="str">
        <f t="shared" si="438"/>
        <v/>
      </c>
      <c r="B1445" s="357" t="str">
        <f t="shared" si="439"/>
        <v/>
      </c>
      <c r="C1445" s="367"/>
      <c r="D1445" s="316" t="str">
        <f t="shared" si="440"/>
        <v/>
      </c>
      <c r="E1445" s="320"/>
      <c r="F1445" s="347">
        <f t="shared" si="436"/>
        <v>0</v>
      </c>
      <c r="G1445" s="347">
        <f t="shared" si="437"/>
        <v>0</v>
      </c>
    </row>
    <row r="1446" spans="1:7" s="342" customFormat="1" ht="24" customHeight="1" x14ac:dyDescent="0.2">
      <c r="A1446" s="357" t="str">
        <f t="shared" si="438"/>
        <v/>
      </c>
      <c r="B1446" s="357" t="str">
        <f t="shared" si="439"/>
        <v/>
      </c>
      <c r="C1446" s="367"/>
      <c r="D1446" s="316" t="str">
        <f t="shared" si="440"/>
        <v/>
      </c>
      <c r="E1446" s="320"/>
      <c r="F1446" s="347">
        <f t="shared" si="436"/>
        <v>0</v>
      </c>
      <c r="G1446" s="347">
        <f t="shared" si="437"/>
        <v>0</v>
      </c>
    </row>
    <row r="1447" spans="1:7" ht="24" customHeight="1" x14ac:dyDescent="0.2">
      <c r="A1447" s="359"/>
      <c r="E1447" s="322"/>
      <c r="F1447" s="341" t="s">
        <v>31</v>
      </c>
      <c r="G1447" s="368">
        <f>SUBTOTAL(9,G1438:G1446)</f>
        <v>0</v>
      </c>
    </row>
    <row r="1448" spans="1:7" ht="24" customHeight="1" x14ac:dyDescent="0.2">
      <c r="A1448" s="358"/>
      <c r="E1448" s="322"/>
      <c r="G1448" s="340"/>
    </row>
    <row r="1449" spans="1:7" ht="24" customHeight="1" x14ac:dyDescent="0.2">
      <c r="A1449" s="360" t="str">
        <f>B1407</f>
        <v/>
      </c>
      <c r="B1449" s="141" t="str">
        <f>C1407</f>
        <v/>
      </c>
      <c r="C1449" s="343"/>
      <c r="D1449" s="343" t="s">
        <v>32</v>
      </c>
      <c r="E1449" s="344"/>
      <c r="F1449" s="371" t="s">
        <v>33</v>
      </c>
      <c r="G1449" s="372">
        <f>SUBTOTAL(9,G1412:G1448)</f>
        <v>0</v>
      </c>
    </row>
    <row r="1451" spans="1:7" ht="24" customHeight="1" x14ac:dyDescent="0.2">
      <c r="A1451" s="349" t="s">
        <v>35</v>
      </c>
      <c r="B1451" s="350"/>
      <c r="C1451" s="143"/>
      <c r="D1451" s="143"/>
      <c r="E1451" s="143"/>
      <c r="F1451" s="143"/>
      <c r="G1451" s="361"/>
    </row>
    <row r="1452" spans="1:7" ht="24" customHeight="1" x14ac:dyDescent="0.2">
      <c r="A1452" s="352" t="s">
        <v>533</v>
      </c>
      <c r="B1452" s="353" t="str">
        <f>Comitente</f>
        <v>DIRECCIÓN PROVINCIAL RED DE GAS</v>
      </c>
      <c r="C1452" s="362"/>
      <c r="D1452" s="77"/>
      <c r="E1452" s="77"/>
      <c r="F1452" s="336"/>
      <c r="G1452" s="337"/>
    </row>
    <row r="1453" spans="1:7" ht="24" customHeight="1" x14ac:dyDescent="0.2">
      <c r="A1453" s="352" t="s">
        <v>534</v>
      </c>
      <c r="B1453" s="353">
        <f>Contratista</f>
        <v>0</v>
      </c>
      <c r="C1453" s="363"/>
      <c r="D1453" s="363"/>
      <c r="E1453" s="363"/>
      <c r="F1453" s="336"/>
      <c r="G1453" s="337"/>
    </row>
    <row r="1454" spans="1:7" ht="24" customHeight="1" x14ac:dyDescent="0.2">
      <c r="A1454" s="352" t="s">
        <v>22</v>
      </c>
      <c r="B1454" s="353" t="str">
        <f>Obra</f>
        <v>MANTENIMIENTO CALINGASTA- SECTOR 1.B</v>
      </c>
      <c r="C1454" s="363"/>
      <c r="D1454" s="363"/>
      <c r="E1454" s="363"/>
      <c r="F1454" s="336" t="s">
        <v>36</v>
      </c>
      <c r="G1454" s="364">
        <f>Fecha_Base</f>
        <v>0</v>
      </c>
    </row>
    <row r="1455" spans="1:7" ht="24" customHeight="1" x14ac:dyDescent="0.2">
      <c r="A1455" s="354" t="s">
        <v>532</v>
      </c>
      <c r="B1455" s="161" t="str">
        <f>Ubicación</f>
        <v>Departamento CALINGASTA</v>
      </c>
      <c r="C1455" s="77"/>
      <c r="E1455" s="322"/>
      <c r="G1455" s="340"/>
    </row>
    <row r="1456" spans="1:7" ht="24" customHeight="1" x14ac:dyDescent="0.2">
      <c r="A1456" s="354" t="s">
        <v>37</v>
      </c>
      <c r="B1456" s="338" t="str">
        <f>IFERROR(VALUE(LEFT(B1457,FIND(".",B1457)-1)),"")</f>
        <v/>
      </c>
      <c r="C1456" s="74" t="str">
        <f>IFERROR(VLOOKUP(B1456,Tabla_CyP,2,FALSE),"")</f>
        <v/>
      </c>
      <c r="E1456" s="322"/>
      <c r="G1456" s="340"/>
    </row>
    <row r="1457" spans="1:7" ht="24" customHeight="1" x14ac:dyDescent="0.2">
      <c r="A1457" s="354" t="s">
        <v>23</v>
      </c>
      <c r="B1457" s="339" t="str">
        <f>IFERROR(VLOOKUP(COUNTIF($A$1:A1457,"ANALISIS DE PRECIOS"),Tabla_NumeroItem,2,FALSE),"")</f>
        <v/>
      </c>
      <c r="C1457" s="74" t="str">
        <f>IFERROR(VLOOKUP(B1457,Tabla_CyP,2,FALSE),"")</f>
        <v/>
      </c>
      <c r="E1457" s="322"/>
      <c r="F1457" s="336" t="s">
        <v>24</v>
      </c>
      <c r="G1457" s="340" t="str">
        <f>IFERROR(VLOOKUP(B1457,Tabla_CyP,4,FALSE),"")</f>
        <v/>
      </c>
    </row>
    <row r="1458" spans="1:7" ht="24" customHeight="1" x14ac:dyDescent="0.2">
      <c r="A1458" s="354"/>
      <c r="B1458" s="161"/>
      <c r="E1458" s="322"/>
      <c r="G1458" s="340"/>
    </row>
    <row r="1459" spans="1:7" ht="24" customHeight="1" x14ac:dyDescent="0.2">
      <c r="A1459" s="429" t="s">
        <v>451</v>
      </c>
      <c r="B1459" s="430"/>
      <c r="C1459" s="431" t="s">
        <v>0</v>
      </c>
      <c r="D1459" s="431" t="s">
        <v>25</v>
      </c>
      <c r="E1459" s="433" t="s">
        <v>26</v>
      </c>
      <c r="F1459" s="435" t="s">
        <v>27</v>
      </c>
      <c r="G1459" s="435" t="s">
        <v>28</v>
      </c>
    </row>
    <row r="1460" spans="1:7" ht="24" customHeight="1" x14ac:dyDescent="0.2">
      <c r="A1460" s="355" t="s">
        <v>452</v>
      </c>
      <c r="B1460" s="355" t="s">
        <v>453</v>
      </c>
      <c r="C1460" s="432"/>
      <c r="D1460" s="432"/>
      <c r="E1460" s="434"/>
      <c r="F1460" s="436"/>
      <c r="G1460" s="436"/>
    </row>
    <row r="1461" spans="1:7" ht="24" customHeight="1" x14ac:dyDescent="0.2">
      <c r="A1461" s="333"/>
      <c r="B1461" s="356"/>
      <c r="C1461" s="106" t="s">
        <v>535</v>
      </c>
      <c r="D1461" s="343"/>
      <c r="E1461" s="344"/>
      <c r="F1461" s="345"/>
      <c r="G1461" s="346"/>
    </row>
    <row r="1462" spans="1:7" s="342" customFormat="1" ht="24" customHeight="1" x14ac:dyDescent="0.2">
      <c r="A1462" s="357" t="str">
        <f>IFERROR(VLOOKUP(C1462,Tabla_Insumos,4,FALSE),"")</f>
        <v/>
      </c>
      <c r="B1462" s="357" t="str">
        <f>IFERROR(VLOOKUP(C1462,Tabla_Insumos,5,FALSE),"")</f>
        <v/>
      </c>
      <c r="C1462" s="366"/>
      <c r="D1462" s="318" t="str">
        <f>IFERROR(VLOOKUP(C1462,Tabla_Insumos,2,FALSE),"")</f>
        <v/>
      </c>
      <c r="E1462" s="317"/>
      <c r="F1462" s="347">
        <f t="shared" ref="F1462:F1475" si="441">IFERROR(VLOOKUP(C1462,Tabla_Insumos,3,FALSE),0)</f>
        <v>0</v>
      </c>
      <c r="G1462" s="347">
        <f>ROUND(E1462*F1462,2)</f>
        <v>0</v>
      </c>
    </row>
    <row r="1463" spans="1:7" s="342" customFormat="1" ht="24" customHeight="1" x14ac:dyDescent="0.2">
      <c r="A1463" s="357" t="str">
        <f>IFERROR(VLOOKUP(C1463,Tabla_Insumos,4,FALSE),"")</f>
        <v/>
      </c>
      <c r="B1463" s="357" t="str">
        <f>IFERROR(VLOOKUP(C1463,Tabla_Insumos,5,FALSE),"")</f>
        <v/>
      </c>
      <c r="C1463" s="373"/>
      <c r="D1463" s="318" t="str">
        <f>IFERROR(VLOOKUP(C1463,Tabla_Insumos,2,FALSE),"")</f>
        <v/>
      </c>
      <c r="E1463" s="317"/>
      <c r="F1463" s="347">
        <f t="shared" si="441"/>
        <v>0</v>
      </c>
      <c r="G1463" s="347">
        <f t="shared" ref="G1463:G1475" si="442">ROUND(E1463*F1463,2)</f>
        <v>0</v>
      </c>
    </row>
    <row r="1464" spans="1:7" s="342" customFormat="1" ht="24" customHeight="1" x14ac:dyDescent="0.2">
      <c r="A1464" s="357" t="str">
        <f>IFERROR(VLOOKUP(C1464,Tabla_Insumos,4,FALSE),"")</f>
        <v/>
      </c>
      <c r="B1464" s="357" t="str">
        <f>IFERROR(VLOOKUP(C1464,Tabla_Insumos,5,FALSE),"")</f>
        <v/>
      </c>
      <c r="C1464" s="366"/>
      <c r="D1464" s="318" t="str">
        <f>IFERROR(VLOOKUP(C1464,Tabla_Insumos,2,FALSE),"")</f>
        <v/>
      </c>
      <c r="E1464" s="317"/>
      <c r="F1464" s="347">
        <f t="shared" si="441"/>
        <v>0</v>
      </c>
      <c r="G1464" s="347">
        <f t="shared" si="442"/>
        <v>0</v>
      </c>
    </row>
    <row r="1465" spans="1:7" s="342" customFormat="1" ht="24" customHeight="1" x14ac:dyDescent="0.2">
      <c r="A1465" s="357" t="str">
        <f t="shared" ref="A1465:A1475" si="443">IFERROR(VLOOKUP(C1465,Tabla_Insumos,4,FALSE),"")</f>
        <v/>
      </c>
      <c r="B1465" s="357" t="str">
        <f t="shared" ref="B1465:B1475" si="444">IFERROR(VLOOKUP(C1465,Tabla_Insumos,5,FALSE),"")</f>
        <v/>
      </c>
      <c r="C1465" s="367"/>
      <c r="D1465" s="316" t="str">
        <f t="shared" ref="D1465:D1475" si="445">IFERROR(VLOOKUP(C1465,Tabla_Insumos,2,FALSE),"")</f>
        <v/>
      </c>
      <c r="E1465" s="320"/>
      <c r="F1465" s="347">
        <f t="shared" si="441"/>
        <v>0</v>
      </c>
      <c r="G1465" s="347">
        <f t="shared" si="442"/>
        <v>0</v>
      </c>
    </row>
    <row r="1466" spans="1:7" s="342" customFormat="1" ht="24" customHeight="1" x14ac:dyDescent="0.2">
      <c r="A1466" s="357" t="str">
        <f t="shared" si="443"/>
        <v/>
      </c>
      <c r="B1466" s="357" t="str">
        <f t="shared" si="444"/>
        <v/>
      </c>
      <c r="C1466" s="367"/>
      <c r="D1466" s="316" t="str">
        <f t="shared" si="445"/>
        <v/>
      </c>
      <c r="E1466" s="320"/>
      <c r="F1466" s="347">
        <f t="shared" si="441"/>
        <v>0</v>
      </c>
      <c r="G1466" s="347">
        <f t="shared" si="442"/>
        <v>0</v>
      </c>
    </row>
    <row r="1467" spans="1:7" s="342" customFormat="1" ht="24" customHeight="1" x14ac:dyDescent="0.2">
      <c r="A1467" s="357" t="str">
        <f t="shared" si="443"/>
        <v/>
      </c>
      <c r="B1467" s="357" t="str">
        <f t="shared" si="444"/>
        <v/>
      </c>
      <c r="C1467" s="367"/>
      <c r="D1467" s="316" t="str">
        <f t="shared" si="445"/>
        <v/>
      </c>
      <c r="E1467" s="320"/>
      <c r="F1467" s="347">
        <f t="shared" si="441"/>
        <v>0</v>
      </c>
      <c r="G1467" s="347">
        <f t="shared" si="442"/>
        <v>0</v>
      </c>
    </row>
    <row r="1468" spans="1:7" s="342" customFormat="1" ht="24" customHeight="1" x14ac:dyDescent="0.2">
      <c r="A1468" s="357" t="str">
        <f t="shared" si="443"/>
        <v/>
      </c>
      <c r="B1468" s="357" t="str">
        <f t="shared" si="444"/>
        <v/>
      </c>
      <c r="C1468" s="367"/>
      <c r="D1468" s="316" t="str">
        <f t="shared" si="445"/>
        <v/>
      </c>
      <c r="E1468" s="320"/>
      <c r="F1468" s="347">
        <f t="shared" si="441"/>
        <v>0</v>
      </c>
      <c r="G1468" s="347">
        <f t="shared" si="442"/>
        <v>0</v>
      </c>
    </row>
    <row r="1469" spans="1:7" s="342" customFormat="1" ht="24" customHeight="1" x14ac:dyDescent="0.2">
      <c r="A1469" s="357" t="str">
        <f t="shared" si="443"/>
        <v/>
      </c>
      <c r="B1469" s="357" t="str">
        <f t="shared" si="444"/>
        <v/>
      </c>
      <c r="C1469" s="367"/>
      <c r="D1469" s="316" t="str">
        <f t="shared" si="445"/>
        <v/>
      </c>
      <c r="E1469" s="320"/>
      <c r="F1469" s="347">
        <f t="shared" si="441"/>
        <v>0</v>
      </c>
      <c r="G1469" s="347">
        <f t="shared" si="442"/>
        <v>0</v>
      </c>
    </row>
    <row r="1470" spans="1:7" s="342" customFormat="1" ht="24" customHeight="1" x14ac:dyDescent="0.2">
      <c r="A1470" s="357" t="str">
        <f t="shared" si="443"/>
        <v/>
      </c>
      <c r="B1470" s="357" t="str">
        <f t="shared" si="444"/>
        <v/>
      </c>
      <c r="C1470" s="367"/>
      <c r="D1470" s="316" t="str">
        <f t="shared" si="445"/>
        <v/>
      </c>
      <c r="E1470" s="320"/>
      <c r="F1470" s="347">
        <f t="shared" si="441"/>
        <v>0</v>
      </c>
      <c r="G1470" s="347">
        <f t="shared" si="442"/>
        <v>0</v>
      </c>
    </row>
    <row r="1471" spans="1:7" s="342" customFormat="1" ht="24" customHeight="1" x14ac:dyDescent="0.2">
      <c r="A1471" s="357" t="str">
        <f t="shared" si="443"/>
        <v/>
      </c>
      <c r="B1471" s="357" t="str">
        <f t="shared" si="444"/>
        <v/>
      </c>
      <c r="C1471" s="367"/>
      <c r="D1471" s="316" t="str">
        <f t="shared" si="445"/>
        <v/>
      </c>
      <c r="E1471" s="320"/>
      <c r="F1471" s="347">
        <f t="shared" si="441"/>
        <v>0</v>
      </c>
      <c r="G1471" s="347">
        <f t="shared" si="442"/>
        <v>0</v>
      </c>
    </row>
    <row r="1472" spans="1:7" s="342" customFormat="1" ht="24" customHeight="1" x14ac:dyDescent="0.2">
      <c r="A1472" s="357" t="str">
        <f t="shared" si="443"/>
        <v/>
      </c>
      <c r="B1472" s="357" t="str">
        <f t="shared" si="444"/>
        <v/>
      </c>
      <c r="C1472" s="367"/>
      <c r="D1472" s="316" t="str">
        <f t="shared" si="445"/>
        <v/>
      </c>
      <c r="E1472" s="320"/>
      <c r="F1472" s="347">
        <f t="shared" si="441"/>
        <v>0</v>
      </c>
      <c r="G1472" s="347">
        <f t="shared" si="442"/>
        <v>0</v>
      </c>
    </row>
    <row r="1473" spans="1:7" s="342" customFormat="1" ht="24" customHeight="1" x14ac:dyDescent="0.2">
      <c r="A1473" s="357" t="str">
        <f t="shared" si="443"/>
        <v/>
      </c>
      <c r="B1473" s="357" t="str">
        <f t="shared" si="444"/>
        <v/>
      </c>
      <c r="C1473" s="367"/>
      <c r="D1473" s="316" t="str">
        <f t="shared" si="445"/>
        <v/>
      </c>
      <c r="E1473" s="320"/>
      <c r="F1473" s="347">
        <f t="shared" si="441"/>
        <v>0</v>
      </c>
      <c r="G1473" s="347">
        <f t="shared" si="442"/>
        <v>0</v>
      </c>
    </row>
    <row r="1474" spans="1:7" s="342" customFormat="1" ht="24" customHeight="1" x14ac:dyDescent="0.2">
      <c r="A1474" s="357" t="str">
        <f t="shared" si="443"/>
        <v/>
      </c>
      <c r="B1474" s="357" t="str">
        <f t="shared" si="444"/>
        <v/>
      </c>
      <c r="C1474" s="367"/>
      <c r="D1474" s="316" t="str">
        <f t="shared" si="445"/>
        <v/>
      </c>
      <c r="E1474" s="320"/>
      <c r="F1474" s="347">
        <f t="shared" si="441"/>
        <v>0</v>
      </c>
      <c r="G1474" s="347">
        <f t="shared" si="442"/>
        <v>0</v>
      </c>
    </row>
    <row r="1475" spans="1:7" s="342" customFormat="1" ht="24" customHeight="1" x14ac:dyDescent="0.2">
      <c r="A1475" s="357" t="str">
        <f t="shared" si="443"/>
        <v/>
      </c>
      <c r="B1475" s="357" t="str">
        <f t="shared" si="444"/>
        <v/>
      </c>
      <c r="C1475" s="367"/>
      <c r="D1475" s="316" t="str">
        <f t="shared" si="445"/>
        <v/>
      </c>
      <c r="E1475" s="320"/>
      <c r="F1475" s="348">
        <f t="shared" si="441"/>
        <v>0</v>
      </c>
      <c r="G1475" s="347">
        <f t="shared" si="442"/>
        <v>0</v>
      </c>
    </row>
    <row r="1476" spans="1:7" ht="24" customHeight="1" x14ac:dyDescent="0.2">
      <c r="A1476" s="358"/>
      <c r="E1476" s="322"/>
      <c r="F1476" s="341" t="s">
        <v>29</v>
      </c>
      <c r="G1476" s="368">
        <f>SUBTOTAL(9,G1462:G1475)</f>
        <v>0</v>
      </c>
    </row>
    <row r="1477" spans="1:7" ht="24" customHeight="1" x14ac:dyDescent="0.2">
      <c r="A1477" s="358"/>
      <c r="C1477" s="77" t="s">
        <v>536</v>
      </c>
      <c r="E1477" s="322"/>
      <c r="G1477" s="340"/>
    </row>
    <row r="1478" spans="1:7" s="342" customFormat="1" ht="24" customHeight="1" x14ac:dyDescent="0.2">
      <c r="A1478" s="357" t="str">
        <f t="shared" ref="A1478:A1483" si="446">IFERROR(VLOOKUP(C1478,Tabla_Insumos,4,FALSE),"")</f>
        <v/>
      </c>
      <c r="B1478" s="357" t="str">
        <f t="shared" ref="B1478:B1483" si="447">IFERROR(VLOOKUP(A1478,Tabla_Indices,5,FALSE),"")</f>
        <v/>
      </c>
      <c r="C1478" s="366"/>
      <c r="D1478" s="318" t="str">
        <f t="shared" ref="D1478:D1483" si="448">IFERROR(VLOOKUP(C1478,Tabla_Insumos,2,FALSE),"")</f>
        <v/>
      </c>
      <c r="E1478" s="317"/>
      <c r="F1478" s="347">
        <f t="shared" ref="F1478:F1485" si="449">IFERROR(VLOOKUP(C1478,Tabla_Insumos,3,FALSE),0)</f>
        <v>0</v>
      </c>
      <c r="G1478" s="347">
        <f>ROUND(E1478*F1478,2)</f>
        <v>0</v>
      </c>
    </row>
    <row r="1479" spans="1:7" s="342" customFormat="1" ht="24" customHeight="1" x14ac:dyDescent="0.2">
      <c r="A1479" s="357" t="str">
        <f t="shared" si="446"/>
        <v/>
      </c>
      <c r="B1479" s="357" t="str">
        <f t="shared" si="447"/>
        <v/>
      </c>
      <c r="C1479" s="366"/>
      <c r="D1479" s="318" t="str">
        <f t="shared" si="448"/>
        <v/>
      </c>
      <c r="E1479" s="317"/>
      <c r="F1479" s="347">
        <f t="shared" si="449"/>
        <v>0</v>
      </c>
      <c r="G1479" s="347">
        <f>ROUND(E1479*F1479,2)</f>
        <v>0</v>
      </c>
    </row>
    <row r="1480" spans="1:7" s="342" customFormat="1" ht="24" customHeight="1" x14ac:dyDescent="0.2">
      <c r="A1480" s="357" t="str">
        <f t="shared" si="446"/>
        <v/>
      </c>
      <c r="B1480" s="357" t="str">
        <f t="shared" si="447"/>
        <v/>
      </c>
      <c r="C1480" s="366"/>
      <c r="D1480" s="318" t="str">
        <f t="shared" si="448"/>
        <v/>
      </c>
      <c r="E1480" s="317"/>
      <c r="F1480" s="347">
        <f t="shared" si="449"/>
        <v>0</v>
      </c>
      <c r="G1480" s="347">
        <f t="shared" ref="G1480:G1485" si="450">ROUND(E1480*F1480,2)</f>
        <v>0</v>
      </c>
    </row>
    <row r="1481" spans="1:7" s="342" customFormat="1" ht="24" customHeight="1" x14ac:dyDescent="0.2">
      <c r="A1481" s="357" t="str">
        <f t="shared" si="446"/>
        <v/>
      </c>
      <c r="B1481" s="357" t="str">
        <f t="shared" si="447"/>
        <v/>
      </c>
      <c r="C1481" s="366"/>
      <c r="D1481" s="318" t="str">
        <f t="shared" si="448"/>
        <v/>
      </c>
      <c r="E1481" s="317"/>
      <c r="F1481" s="347">
        <f t="shared" si="449"/>
        <v>0</v>
      </c>
      <c r="G1481" s="347">
        <f t="shared" si="450"/>
        <v>0</v>
      </c>
    </row>
    <row r="1482" spans="1:7" s="342" customFormat="1" ht="24" customHeight="1" x14ac:dyDescent="0.2">
      <c r="A1482" s="357" t="str">
        <f t="shared" si="446"/>
        <v/>
      </c>
      <c r="B1482" s="357" t="str">
        <f t="shared" si="447"/>
        <v/>
      </c>
      <c r="C1482" s="366"/>
      <c r="D1482" s="318" t="str">
        <f t="shared" si="448"/>
        <v/>
      </c>
      <c r="E1482" s="317"/>
      <c r="F1482" s="347">
        <f t="shared" si="449"/>
        <v>0</v>
      </c>
      <c r="G1482" s="347">
        <f t="shared" si="450"/>
        <v>0</v>
      </c>
    </row>
    <row r="1483" spans="1:7" s="342" customFormat="1" ht="24" customHeight="1" x14ac:dyDescent="0.2">
      <c r="A1483" s="357" t="str">
        <f t="shared" si="446"/>
        <v/>
      </c>
      <c r="B1483" s="357" t="str">
        <f t="shared" si="447"/>
        <v/>
      </c>
      <c r="C1483" s="366"/>
      <c r="D1483" s="318" t="str">
        <f t="shared" si="448"/>
        <v/>
      </c>
      <c r="E1483" s="317"/>
      <c r="F1483" s="347">
        <f t="shared" si="449"/>
        <v>0</v>
      </c>
      <c r="G1483" s="347">
        <f t="shared" si="450"/>
        <v>0</v>
      </c>
    </row>
    <row r="1484" spans="1:7" s="342" customFormat="1" ht="24" customHeight="1" x14ac:dyDescent="0.2">
      <c r="A1484" s="357" t="str">
        <f>IFERROR(VLOOKUP(C1484,Tabla_Insumos,4,FALSE),"")</f>
        <v/>
      </c>
      <c r="B1484" s="357" t="str">
        <f>IFERROR(VLOOKUP(A1484,Tabla_Indices,5,FALSE),"")</f>
        <v/>
      </c>
      <c r="C1484" s="367"/>
      <c r="D1484" s="316" t="str">
        <f>IFERROR(VLOOKUP(C1484,Tabla_Insumos,2,FALSE),"")</f>
        <v/>
      </c>
      <c r="E1484" s="320"/>
      <c r="F1484" s="347">
        <f t="shared" si="449"/>
        <v>0</v>
      </c>
      <c r="G1484" s="347">
        <f t="shared" si="450"/>
        <v>0</v>
      </c>
    </row>
    <row r="1485" spans="1:7" s="342" customFormat="1" ht="24" customHeight="1" x14ac:dyDescent="0.2">
      <c r="A1485" s="357" t="str">
        <f>IFERROR(VLOOKUP(C1485,Tabla_Insumos,4,FALSE),"")</f>
        <v/>
      </c>
      <c r="B1485" s="357" t="str">
        <f>IFERROR(VLOOKUP(A1485,Tabla_Indices,5,FALSE),"")</f>
        <v/>
      </c>
      <c r="C1485" s="367"/>
      <c r="D1485" s="316" t="str">
        <f>IFERROR(VLOOKUP(C1485,Tabla_Insumos,2,FALSE),"")</f>
        <v/>
      </c>
      <c r="E1485" s="320"/>
      <c r="F1485" s="347">
        <f t="shared" si="449"/>
        <v>0</v>
      </c>
      <c r="G1485" s="347">
        <f t="shared" si="450"/>
        <v>0</v>
      </c>
    </row>
    <row r="1486" spans="1:7" ht="24" customHeight="1" x14ac:dyDescent="0.2">
      <c r="A1486" s="358"/>
      <c r="E1486" s="322"/>
      <c r="F1486" s="341" t="s">
        <v>30</v>
      </c>
      <c r="G1486" s="368">
        <f>SUBTOTAL(9,G1478:G1485)</f>
        <v>0</v>
      </c>
    </row>
    <row r="1487" spans="1:7" ht="24" customHeight="1" x14ac:dyDescent="0.2">
      <c r="A1487" s="358"/>
      <c r="C1487" s="77" t="s">
        <v>537</v>
      </c>
      <c r="E1487" s="322"/>
      <c r="G1487" s="340"/>
    </row>
    <row r="1488" spans="1:7" s="342" customFormat="1" ht="24" customHeight="1" x14ac:dyDescent="0.2">
      <c r="A1488" s="357" t="str">
        <f>IFERROR(VLOOKUP(C1488,Tabla_Insumos,4,FALSE),"")</f>
        <v/>
      </c>
      <c r="B1488" s="357" t="str">
        <f>IFERROR(VLOOKUP(C1488,Tabla_Insumos,5,FALSE),"")</f>
        <v/>
      </c>
      <c r="C1488" s="366"/>
      <c r="D1488" s="318" t="str">
        <f>IFERROR(VLOOKUP(C1488,Tabla_Insumos,2,FALSE),"")</f>
        <v/>
      </c>
      <c r="E1488" s="317"/>
      <c r="F1488" s="347">
        <f t="shared" ref="F1488:F1496" si="451">IFERROR(VLOOKUP(C1488,Tabla_Insumos,3,FALSE),0)</f>
        <v>0</v>
      </c>
      <c r="G1488" s="347">
        <f t="shared" ref="G1488:G1496" si="452">ROUND(E1488*F1488,2)</f>
        <v>0</v>
      </c>
    </row>
    <row r="1489" spans="1:7" s="342" customFormat="1" ht="24" customHeight="1" x14ac:dyDescent="0.2">
      <c r="A1489" s="357" t="str">
        <f>IFERROR(VLOOKUP(C1489,Tabla_Insumos,4,FALSE),"")</f>
        <v/>
      </c>
      <c r="B1489" s="357" t="str">
        <f>IFERROR(VLOOKUP(C1489,Tabla_Insumos,5,FALSE),"")</f>
        <v/>
      </c>
      <c r="C1489" s="366"/>
      <c r="D1489" s="318" t="str">
        <f>IFERROR(VLOOKUP(C1489,Tabla_Insumos,2,FALSE),"")</f>
        <v/>
      </c>
      <c r="E1489" s="317"/>
      <c r="F1489" s="347">
        <f t="shared" si="451"/>
        <v>0</v>
      </c>
      <c r="G1489" s="347">
        <f t="shared" si="452"/>
        <v>0</v>
      </c>
    </row>
    <row r="1490" spans="1:7" s="342" customFormat="1" ht="24" customHeight="1" x14ac:dyDescent="0.2">
      <c r="A1490" s="357" t="str">
        <f t="shared" ref="A1490:A1496" si="453">IFERROR(VLOOKUP(C1490,Tabla_Insumos,4,FALSE),"")</f>
        <v/>
      </c>
      <c r="B1490" s="357" t="str">
        <f t="shared" ref="B1490:B1496" si="454">IFERROR(VLOOKUP(C1490,Tabla_Insumos,5,FALSE),"")</f>
        <v/>
      </c>
      <c r="C1490" s="367"/>
      <c r="D1490" s="316" t="str">
        <f t="shared" ref="D1490:D1496" si="455">IFERROR(VLOOKUP(C1490,Tabla_Insumos,2,FALSE),"")</f>
        <v/>
      </c>
      <c r="E1490" s="320"/>
      <c r="F1490" s="347">
        <f t="shared" si="451"/>
        <v>0</v>
      </c>
      <c r="G1490" s="347">
        <f t="shared" si="452"/>
        <v>0</v>
      </c>
    </row>
    <row r="1491" spans="1:7" s="342" customFormat="1" ht="24" customHeight="1" x14ac:dyDescent="0.2">
      <c r="A1491" s="357" t="str">
        <f t="shared" si="453"/>
        <v/>
      </c>
      <c r="B1491" s="357" t="str">
        <f t="shared" si="454"/>
        <v/>
      </c>
      <c r="C1491" s="367"/>
      <c r="D1491" s="316" t="str">
        <f t="shared" si="455"/>
        <v/>
      </c>
      <c r="E1491" s="320"/>
      <c r="F1491" s="347">
        <f t="shared" si="451"/>
        <v>0</v>
      </c>
      <c r="G1491" s="347">
        <f t="shared" si="452"/>
        <v>0</v>
      </c>
    </row>
    <row r="1492" spans="1:7" s="342" customFormat="1" ht="24" customHeight="1" x14ac:dyDescent="0.2">
      <c r="A1492" s="357" t="str">
        <f t="shared" si="453"/>
        <v/>
      </c>
      <c r="B1492" s="357" t="str">
        <f t="shared" si="454"/>
        <v/>
      </c>
      <c r="C1492" s="367"/>
      <c r="D1492" s="316" t="str">
        <f t="shared" si="455"/>
        <v/>
      </c>
      <c r="E1492" s="320"/>
      <c r="F1492" s="347">
        <f t="shared" si="451"/>
        <v>0</v>
      </c>
      <c r="G1492" s="347">
        <f t="shared" si="452"/>
        <v>0</v>
      </c>
    </row>
    <row r="1493" spans="1:7" s="342" customFormat="1" ht="24" customHeight="1" x14ac:dyDescent="0.2">
      <c r="A1493" s="357" t="str">
        <f t="shared" si="453"/>
        <v/>
      </c>
      <c r="B1493" s="357" t="str">
        <f t="shared" si="454"/>
        <v/>
      </c>
      <c r="C1493" s="367"/>
      <c r="D1493" s="316" t="str">
        <f t="shared" si="455"/>
        <v/>
      </c>
      <c r="E1493" s="320"/>
      <c r="F1493" s="347">
        <f t="shared" si="451"/>
        <v>0</v>
      </c>
      <c r="G1493" s="347">
        <f t="shared" si="452"/>
        <v>0</v>
      </c>
    </row>
    <row r="1494" spans="1:7" s="342" customFormat="1" ht="24" customHeight="1" x14ac:dyDescent="0.2">
      <c r="A1494" s="357" t="str">
        <f t="shared" si="453"/>
        <v/>
      </c>
      <c r="B1494" s="357" t="str">
        <f t="shared" si="454"/>
        <v/>
      </c>
      <c r="C1494" s="367"/>
      <c r="D1494" s="316" t="str">
        <f t="shared" si="455"/>
        <v/>
      </c>
      <c r="E1494" s="320"/>
      <c r="F1494" s="347">
        <f t="shared" si="451"/>
        <v>0</v>
      </c>
      <c r="G1494" s="347">
        <f t="shared" si="452"/>
        <v>0</v>
      </c>
    </row>
    <row r="1495" spans="1:7" s="342" customFormat="1" ht="24" customHeight="1" x14ac:dyDescent="0.2">
      <c r="A1495" s="357" t="str">
        <f t="shared" si="453"/>
        <v/>
      </c>
      <c r="B1495" s="357" t="str">
        <f t="shared" si="454"/>
        <v/>
      </c>
      <c r="C1495" s="367"/>
      <c r="D1495" s="316" t="str">
        <f t="shared" si="455"/>
        <v/>
      </c>
      <c r="E1495" s="320"/>
      <c r="F1495" s="347">
        <f t="shared" si="451"/>
        <v>0</v>
      </c>
      <c r="G1495" s="347">
        <f t="shared" si="452"/>
        <v>0</v>
      </c>
    </row>
    <row r="1496" spans="1:7" s="342" customFormat="1" ht="24" customHeight="1" x14ac:dyDescent="0.2">
      <c r="A1496" s="357" t="str">
        <f t="shared" si="453"/>
        <v/>
      </c>
      <c r="B1496" s="357" t="str">
        <f t="shared" si="454"/>
        <v/>
      </c>
      <c r="C1496" s="367"/>
      <c r="D1496" s="316" t="str">
        <f t="shared" si="455"/>
        <v/>
      </c>
      <c r="E1496" s="320"/>
      <c r="F1496" s="347">
        <f t="shared" si="451"/>
        <v>0</v>
      </c>
      <c r="G1496" s="347">
        <f t="shared" si="452"/>
        <v>0</v>
      </c>
    </row>
    <row r="1497" spans="1:7" ht="24" customHeight="1" x14ac:dyDescent="0.2">
      <c r="A1497" s="359"/>
      <c r="E1497" s="322"/>
      <c r="F1497" s="341" t="s">
        <v>31</v>
      </c>
      <c r="G1497" s="368">
        <f>SUBTOTAL(9,G1488:G1496)</f>
        <v>0</v>
      </c>
    </row>
    <row r="1498" spans="1:7" ht="24" customHeight="1" x14ac:dyDescent="0.2">
      <c r="A1498" s="358"/>
      <c r="E1498" s="322"/>
      <c r="G1498" s="340"/>
    </row>
    <row r="1499" spans="1:7" ht="24" customHeight="1" x14ac:dyDescent="0.2">
      <c r="A1499" s="360" t="str">
        <f>B1457</f>
        <v/>
      </c>
      <c r="B1499" s="141" t="str">
        <f>C1457</f>
        <v/>
      </c>
      <c r="C1499" s="343"/>
      <c r="D1499" s="343" t="s">
        <v>32</v>
      </c>
      <c r="E1499" s="344"/>
      <c r="F1499" s="371" t="s">
        <v>33</v>
      </c>
      <c r="G1499" s="372">
        <f>SUBTOTAL(9,G1462:G1498)</f>
        <v>0</v>
      </c>
    </row>
    <row r="1501" spans="1:7" ht="24" customHeight="1" x14ac:dyDescent="0.2">
      <c r="A1501" s="349" t="s">
        <v>35</v>
      </c>
      <c r="B1501" s="350"/>
      <c r="C1501" s="143"/>
      <c r="D1501" s="143"/>
      <c r="E1501" s="143"/>
      <c r="F1501" s="143"/>
      <c r="G1501" s="361"/>
    </row>
    <row r="1502" spans="1:7" ht="24" customHeight="1" x14ac:dyDescent="0.2">
      <c r="A1502" s="352" t="s">
        <v>533</v>
      </c>
      <c r="B1502" s="353" t="str">
        <f>Comitente</f>
        <v>DIRECCIÓN PROVINCIAL RED DE GAS</v>
      </c>
      <c r="C1502" s="362"/>
      <c r="D1502" s="77"/>
      <c r="E1502" s="77"/>
      <c r="F1502" s="336"/>
      <c r="G1502" s="337"/>
    </row>
    <row r="1503" spans="1:7" ht="24" customHeight="1" x14ac:dyDescent="0.2">
      <c r="A1503" s="352" t="s">
        <v>534</v>
      </c>
      <c r="B1503" s="353">
        <f>Contratista</f>
        <v>0</v>
      </c>
      <c r="C1503" s="363"/>
      <c r="D1503" s="363"/>
      <c r="E1503" s="363"/>
      <c r="F1503" s="336"/>
      <c r="G1503" s="337"/>
    </row>
    <row r="1504" spans="1:7" ht="24" customHeight="1" x14ac:dyDescent="0.2">
      <c r="A1504" s="352" t="s">
        <v>22</v>
      </c>
      <c r="B1504" s="353" t="str">
        <f>Obra</f>
        <v>MANTENIMIENTO CALINGASTA- SECTOR 1.B</v>
      </c>
      <c r="C1504" s="363"/>
      <c r="D1504" s="363"/>
      <c r="E1504" s="363"/>
      <c r="F1504" s="336" t="s">
        <v>36</v>
      </c>
      <c r="G1504" s="364">
        <f>Fecha_Base</f>
        <v>0</v>
      </c>
    </row>
    <row r="1505" spans="1:7" ht="24" customHeight="1" x14ac:dyDescent="0.2">
      <c r="A1505" s="354" t="s">
        <v>532</v>
      </c>
      <c r="B1505" s="161" t="str">
        <f>Ubicación</f>
        <v>Departamento CALINGASTA</v>
      </c>
      <c r="C1505" s="77"/>
      <c r="E1505" s="322"/>
      <c r="G1505" s="340"/>
    </row>
    <row r="1506" spans="1:7" ht="24" customHeight="1" x14ac:dyDescent="0.2">
      <c r="A1506" s="354" t="s">
        <v>37</v>
      </c>
      <c r="B1506" s="338" t="str">
        <f>IFERROR(VALUE(LEFT(B1507,FIND(".",B1507)-1)),"")</f>
        <v/>
      </c>
      <c r="C1506" s="74" t="str">
        <f>IFERROR(VLOOKUP(B1506,Tabla_CyP,2,FALSE),"")</f>
        <v/>
      </c>
      <c r="E1506" s="322"/>
      <c r="G1506" s="340"/>
    </row>
    <row r="1507" spans="1:7" ht="24" customHeight="1" x14ac:dyDescent="0.2">
      <c r="A1507" s="354" t="s">
        <v>23</v>
      </c>
      <c r="B1507" s="339" t="str">
        <f>IFERROR(VLOOKUP(COUNTIF($A$1:A1507,"ANALISIS DE PRECIOS"),Tabla_NumeroItem,2,FALSE),"")</f>
        <v/>
      </c>
      <c r="C1507" s="74" t="str">
        <f>IFERROR(VLOOKUP(B1507,Tabla_CyP,2,FALSE),"")</f>
        <v/>
      </c>
      <c r="E1507" s="322"/>
      <c r="F1507" s="336" t="s">
        <v>24</v>
      </c>
      <c r="G1507" s="340" t="str">
        <f>IFERROR(VLOOKUP(B1507,Tabla_CyP,4,FALSE),"")</f>
        <v/>
      </c>
    </row>
    <row r="1508" spans="1:7" ht="24" customHeight="1" x14ac:dyDescent="0.2">
      <c r="A1508" s="354"/>
      <c r="B1508" s="161"/>
      <c r="E1508" s="322"/>
      <c r="G1508" s="340"/>
    </row>
    <row r="1509" spans="1:7" ht="24" customHeight="1" x14ac:dyDescent="0.2">
      <c r="A1509" s="429" t="s">
        <v>451</v>
      </c>
      <c r="B1509" s="430"/>
      <c r="C1509" s="431" t="s">
        <v>0</v>
      </c>
      <c r="D1509" s="431" t="s">
        <v>25</v>
      </c>
      <c r="E1509" s="433" t="s">
        <v>26</v>
      </c>
      <c r="F1509" s="435" t="s">
        <v>27</v>
      </c>
      <c r="G1509" s="435" t="s">
        <v>28</v>
      </c>
    </row>
    <row r="1510" spans="1:7" ht="24" customHeight="1" x14ac:dyDescent="0.2">
      <c r="A1510" s="355" t="s">
        <v>452</v>
      </c>
      <c r="B1510" s="355" t="s">
        <v>453</v>
      </c>
      <c r="C1510" s="432"/>
      <c r="D1510" s="432"/>
      <c r="E1510" s="434"/>
      <c r="F1510" s="436"/>
      <c r="G1510" s="436"/>
    </row>
    <row r="1511" spans="1:7" ht="24" customHeight="1" x14ac:dyDescent="0.2">
      <c r="A1511" s="333"/>
      <c r="B1511" s="356"/>
      <c r="C1511" s="106" t="s">
        <v>535</v>
      </c>
      <c r="D1511" s="343"/>
      <c r="E1511" s="344"/>
      <c r="F1511" s="345"/>
      <c r="G1511" s="346"/>
    </row>
    <row r="1512" spans="1:7" s="342" customFormat="1" ht="24" customHeight="1" x14ac:dyDescent="0.2">
      <c r="A1512" s="357" t="str">
        <f>IFERROR(VLOOKUP(C1512,Tabla_Insumos,4,FALSE),"")</f>
        <v/>
      </c>
      <c r="B1512" s="357" t="str">
        <f>IFERROR(VLOOKUP(C1512,Tabla_Insumos,5,FALSE),"")</f>
        <v/>
      </c>
      <c r="C1512" s="366"/>
      <c r="D1512" s="318" t="str">
        <f>IFERROR(VLOOKUP(C1512,Tabla_Insumos,2,FALSE),"")</f>
        <v/>
      </c>
      <c r="E1512" s="317"/>
      <c r="F1512" s="347">
        <f t="shared" ref="F1512:F1525" si="456">IFERROR(VLOOKUP(C1512,Tabla_Insumos,3,FALSE),0)</f>
        <v>0</v>
      </c>
      <c r="G1512" s="347">
        <f>ROUND(E1512*F1512,2)</f>
        <v>0</v>
      </c>
    </row>
    <row r="1513" spans="1:7" s="342" customFormat="1" ht="24" customHeight="1" x14ac:dyDescent="0.2">
      <c r="A1513" s="357" t="str">
        <f>IFERROR(VLOOKUP(C1513,Tabla_Insumos,4,FALSE),"")</f>
        <v/>
      </c>
      <c r="B1513" s="357" t="str">
        <f>IFERROR(VLOOKUP(C1513,Tabla_Insumos,5,FALSE),"")</f>
        <v/>
      </c>
      <c r="C1513" s="366"/>
      <c r="D1513" s="318" t="str">
        <f>IFERROR(VLOOKUP(C1513,Tabla_Insumos,2,FALSE),"")</f>
        <v/>
      </c>
      <c r="E1513" s="317"/>
      <c r="F1513" s="347">
        <f t="shared" si="456"/>
        <v>0</v>
      </c>
      <c r="G1513" s="347">
        <f t="shared" ref="G1513:G1525" si="457">ROUND(E1513*F1513,2)</f>
        <v>0</v>
      </c>
    </row>
    <row r="1514" spans="1:7" s="342" customFormat="1" ht="24" customHeight="1" x14ac:dyDescent="0.2">
      <c r="A1514" s="357" t="str">
        <f>IFERROR(VLOOKUP(C1514,Tabla_Insumos,4,FALSE),"")</f>
        <v/>
      </c>
      <c r="B1514" s="357" t="str">
        <f>IFERROR(VLOOKUP(C1514,Tabla_Insumos,5,FALSE),"")</f>
        <v/>
      </c>
      <c r="C1514" s="373"/>
      <c r="D1514" s="318" t="str">
        <f>IFERROR(VLOOKUP(C1514,Tabla_Insumos,2,FALSE),"")</f>
        <v/>
      </c>
      <c r="E1514" s="317"/>
      <c r="F1514" s="347">
        <f t="shared" si="456"/>
        <v>0</v>
      </c>
      <c r="G1514" s="347">
        <f t="shared" si="457"/>
        <v>0</v>
      </c>
    </row>
    <row r="1515" spans="1:7" s="342" customFormat="1" ht="24" customHeight="1" x14ac:dyDescent="0.2">
      <c r="A1515" s="357" t="str">
        <f>IFERROR(VLOOKUP(C1515,Tabla_Insumos,4,FALSE),"")</f>
        <v/>
      </c>
      <c r="B1515" s="357" t="str">
        <f>IFERROR(VLOOKUP(C1515,Tabla_Insumos,5,FALSE),"")</f>
        <v/>
      </c>
      <c r="C1515" s="366"/>
      <c r="D1515" s="318" t="str">
        <f>IFERROR(VLOOKUP(C1515,Tabla_Insumos,2,FALSE),"")</f>
        <v/>
      </c>
      <c r="E1515" s="317"/>
      <c r="F1515" s="347">
        <f t="shared" si="456"/>
        <v>0</v>
      </c>
      <c r="G1515" s="347">
        <f t="shared" si="457"/>
        <v>0</v>
      </c>
    </row>
    <row r="1516" spans="1:7" s="342" customFormat="1" ht="24" customHeight="1" x14ac:dyDescent="0.2">
      <c r="A1516" s="357" t="str">
        <f t="shared" ref="A1516:A1525" si="458">IFERROR(VLOOKUP(C1516,Tabla_Insumos,4,FALSE),"")</f>
        <v/>
      </c>
      <c r="B1516" s="357" t="str">
        <f t="shared" ref="B1516:B1525" si="459">IFERROR(VLOOKUP(C1516,Tabla_Insumos,5,FALSE),"")</f>
        <v/>
      </c>
      <c r="C1516" s="367"/>
      <c r="D1516" s="316" t="str">
        <f t="shared" ref="D1516:D1525" si="460">IFERROR(VLOOKUP(C1516,Tabla_Insumos,2,FALSE),"")</f>
        <v/>
      </c>
      <c r="E1516" s="320"/>
      <c r="F1516" s="347">
        <f t="shared" si="456"/>
        <v>0</v>
      </c>
      <c r="G1516" s="347">
        <f t="shared" si="457"/>
        <v>0</v>
      </c>
    </row>
    <row r="1517" spans="1:7" s="342" customFormat="1" ht="24" customHeight="1" x14ac:dyDescent="0.2">
      <c r="A1517" s="357" t="str">
        <f t="shared" si="458"/>
        <v/>
      </c>
      <c r="B1517" s="357" t="str">
        <f t="shared" si="459"/>
        <v/>
      </c>
      <c r="C1517" s="367"/>
      <c r="D1517" s="316" t="str">
        <f t="shared" si="460"/>
        <v/>
      </c>
      <c r="E1517" s="320"/>
      <c r="F1517" s="347">
        <f t="shared" si="456"/>
        <v>0</v>
      </c>
      <c r="G1517" s="347">
        <f t="shared" si="457"/>
        <v>0</v>
      </c>
    </row>
    <row r="1518" spans="1:7" s="342" customFormat="1" ht="24" customHeight="1" x14ac:dyDescent="0.2">
      <c r="A1518" s="357" t="str">
        <f t="shared" si="458"/>
        <v/>
      </c>
      <c r="B1518" s="357" t="str">
        <f t="shared" si="459"/>
        <v/>
      </c>
      <c r="C1518" s="367"/>
      <c r="D1518" s="316" t="str">
        <f t="shared" si="460"/>
        <v/>
      </c>
      <c r="E1518" s="320"/>
      <c r="F1518" s="347">
        <f t="shared" si="456"/>
        <v>0</v>
      </c>
      <c r="G1518" s="347">
        <f t="shared" si="457"/>
        <v>0</v>
      </c>
    </row>
    <row r="1519" spans="1:7" s="342" customFormat="1" ht="24" customHeight="1" x14ac:dyDescent="0.2">
      <c r="A1519" s="357" t="str">
        <f t="shared" si="458"/>
        <v/>
      </c>
      <c r="B1519" s="357" t="str">
        <f t="shared" si="459"/>
        <v/>
      </c>
      <c r="C1519" s="367"/>
      <c r="D1519" s="316" t="str">
        <f t="shared" si="460"/>
        <v/>
      </c>
      <c r="E1519" s="320"/>
      <c r="F1519" s="347">
        <f t="shared" si="456"/>
        <v>0</v>
      </c>
      <c r="G1519" s="347">
        <f t="shared" si="457"/>
        <v>0</v>
      </c>
    </row>
    <row r="1520" spans="1:7" s="342" customFormat="1" ht="24" customHeight="1" x14ac:dyDescent="0.2">
      <c r="A1520" s="357" t="str">
        <f t="shared" si="458"/>
        <v/>
      </c>
      <c r="B1520" s="357" t="str">
        <f t="shared" si="459"/>
        <v/>
      </c>
      <c r="C1520" s="367"/>
      <c r="D1520" s="316" t="str">
        <f t="shared" si="460"/>
        <v/>
      </c>
      <c r="E1520" s="320"/>
      <c r="F1520" s="347">
        <f t="shared" si="456"/>
        <v>0</v>
      </c>
      <c r="G1520" s="347">
        <f t="shared" si="457"/>
        <v>0</v>
      </c>
    </row>
    <row r="1521" spans="1:7" s="342" customFormat="1" ht="24" customHeight="1" x14ac:dyDescent="0.2">
      <c r="A1521" s="357" t="str">
        <f t="shared" si="458"/>
        <v/>
      </c>
      <c r="B1521" s="357" t="str">
        <f t="shared" si="459"/>
        <v/>
      </c>
      <c r="C1521" s="367"/>
      <c r="D1521" s="316" t="str">
        <f t="shared" si="460"/>
        <v/>
      </c>
      <c r="E1521" s="320"/>
      <c r="F1521" s="347">
        <f t="shared" si="456"/>
        <v>0</v>
      </c>
      <c r="G1521" s="347">
        <f t="shared" si="457"/>
        <v>0</v>
      </c>
    </row>
    <row r="1522" spans="1:7" s="342" customFormat="1" ht="24" customHeight="1" x14ac:dyDescent="0.2">
      <c r="A1522" s="357" t="str">
        <f t="shared" si="458"/>
        <v/>
      </c>
      <c r="B1522" s="357" t="str">
        <f t="shared" si="459"/>
        <v/>
      </c>
      <c r="C1522" s="367"/>
      <c r="D1522" s="316" t="str">
        <f t="shared" si="460"/>
        <v/>
      </c>
      <c r="E1522" s="320"/>
      <c r="F1522" s="347">
        <f t="shared" si="456"/>
        <v>0</v>
      </c>
      <c r="G1522" s="347">
        <f t="shared" si="457"/>
        <v>0</v>
      </c>
    </row>
    <row r="1523" spans="1:7" s="342" customFormat="1" ht="24" customHeight="1" x14ac:dyDescent="0.2">
      <c r="A1523" s="357" t="str">
        <f t="shared" si="458"/>
        <v/>
      </c>
      <c r="B1523" s="357" t="str">
        <f t="shared" si="459"/>
        <v/>
      </c>
      <c r="C1523" s="367"/>
      <c r="D1523" s="316" t="str">
        <f t="shared" si="460"/>
        <v/>
      </c>
      <c r="E1523" s="320"/>
      <c r="F1523" s="347">
        <f t="shared" si="456"/>
        <v>0</v>
      </c>
      <c r="G1523" s="347">
        <f t="shared" si="457"/>
        <v>0</v>
      </c>
    </row>
    <row r="1524" spans="1:7" s="342" customFormat="1" ht="24" customHeight="1" x14ac:dyDescent="0.2">
      <c r="A1524" s="357" t="str">
        <f t="shared" si="458"/>
        <v/>
      </c>
      <c r="B1524" s="357" t="str">
        <f t="shared" si="459"/>
        <v/>
      </c>
      <c r="C1524" s="367"/>
      <c r="D1524" s="316" t="str">
        <f t="shared" si="460"/>
        <v/>
      </c>
      <c r="E1524" s="320"/>
      <c r="F1524" s="347">
        <f t="shared" si="456"/>
        <v>0</v>
      </c>
      <c r="G1524" s="347">
        <f t="shared" si="457"/>
        <v>0</v>
      </c>
    </row>
    <row r="1525" spans="1:7" s="342" customFormat="1" ht="24" customHeight="1" x14ac:dyDescent="0.2">
      <c r="A1525" s="357" t="str">
        <f t="shared" si="458"/>
        <v/>
      </c>
      <c r="B1525" s="357" t="str">
        <f t="shared" si="459"/>
        <v/>
      </c>
      <c r="C1525" s="367"/>
      <c r="D1525" s="316" t="str">
        <f t="shared" si="460"/>
        <v/>
      </c>
      <c r="E1525" s="320"/>
      <c r="F1525" s="348">
        <f t="shared" si="456"/>
        <v>0</v>
      </c>
      <c r="G1525" s="347">
        <f t="shared" si="457"/>
        <v>0</v>
      </c>
    </row>
    <row r="1526" spans="1:7" ht="24" customHeight="1" x14ac:dyDescent="0.2">
      <c r="A1526" s="358"/>
      <c r="E1526" s="322"/>
      <c r="F1526" s="341" t="s">
        <v>29</v>
      </c>
      <c r="G1526" s="368">
        <f>SUBTOTAL(9,G1512:G1525)</f>
        <v>0</v>
      </c>
    </row>
    <row r="1527" spans="1:7" ht="24" customHeight="1" x14ac:dyDescent="0.2">
      <c r="A1527" s="358"/>
      <c r="C1527" s="77" t="s">
        <v>536</v>
      </c>
      <c r="E1527" s="322"/>
      <c r="G1527" s="340"/>
    </row>
    <row r="1528" spans="1:7" s="342" customFormat="1" ht="24" customHeight="1" x14ac:dyDescent="0.2">
      <c r="A1528" s="357" t="str">
        <f t="shared" ref="A1528:A1533" si="461">IFERROR(VLOOKUP(C1528,Tabla_Insumos,4,FALSE),"")</f>
        <v/>
      </c>
      <c r="B1528" s="357" t="str">
        <f t="shared" ref="B1528:B1533" si="462">IFERROR(VLOOKUP(A1528,Tabla_Indices,5,FALSE),"")</f>
        <v/>
      </c>
      <c r="C1528" s="366"/>
      <c r="D1528" s="318" t="str">
        <f t="shared" ref="D1528:D1533" si="463">IFERROR(VLOOKUP(C1528,Tabla_Insumos,2,FALSE),"")</f>
        <v/>
      </c>
      <c r="E1528" s="317"/>
      <c r="F1528" s="347">
        <f t="shared" ref="F1528:F1535" si="464">IFERROR(VLOOKUP(C1528,Tabla_Insumos,3,FALSE),0)</f>
        <v>0</v>
      </c>
      <c r="G1528" s="347">
        <f>ROUND(E1528*F1528,2)</f>
        <v>0</v>
      </c>
    </row>
    <row r="1529" spans="1:7" s="342" customFormat="1" ht="24" customHeight="1" x14ac:dyDescent="0.2">
      <c r="A1529" s="357" t="str">
        <f t="shared" si="461"/>
        <v/>
      </c>
      <c r="B1529" s="357" t="str">
        <f t="shared" si="462"/>
        <v/>
      </c>
      <c r="C1529" s="366"/>
      <c r="D1529" s="318" t="str">
        <f t="shared" si="463"/>
        <v/>
      </c>
      <c r="E1529" s="317"/>
      <c r="F1529" s="347">
        <f t="shared" si="464"/>
        <v>0</v>
      </c>
      <c r="G1529" s="347">
        <f>ROUND(E1529*F1529,2)</f>
        <v>0</v>
      </c>
    </row>
    <row r="1530" spans="1:7" s="342" customFormat="1" ht="24" customHeight="1" x14ac:dyDescent="0.2">
      <c r="A1530" s="357" t="str">
        <f t="shared" si="461"/>
        <v/>
      </c>
      <c r="B1530" s="357" t="str">
        <f t="shared" si="462"/>
        <v/>
      </c>
      <c r="C1530" s="366"/>
      <c r="D1530" s="318" t="str">
        <f t="shared" si="463"/>
        <v/>
      </c>
      <c r="E1530" s="317"/>
      <c r="F1530" s="347">
        <f t="shared" si="464"/>
        <v>0</v>
      </c>
      <c r="G1530" s="347">
        <f t="shared" ref="G1530:G1535" si="465">ROUND(E1530*F1530,2)</f>
        <v>0</v>
      </c>
    </row>
    <row r="1531" spans="1:7" s="342" customFormat="1" ht="24" customHeight="1" x14ac:dyDescent="0.2">
      <c r="A1531" s="357" t="str">
        <f t="shared" si="461"/>
        <v/>
      </c>
      <c r="B1531" s="357" t="str">
        <f t="shared" si="462"/>
        <v/>
      </c>
      <c r="C1531" s="366"/>
      <c r="D1531" s="318" t="str">
        <f t="shared" si="463"/>
        <v/>
      </c>
      <c r="E1531" s="317"/>
      <c r="F1531" s="347">
        <f t="shared" si="464"/>
        <v>0</v>
      </c>
      <c r="G1531" s="347">
        <f t="shared" si="465"/>
        <v>0</v>
      </c>
    </row>
    <row r="1532" spans="1:7" s="342" customFormat="1" ht="24" customHeight="1" x14ac:dyDescent="0.2">
      <c r="A1532" s="357" t="str">
        <f t="shared" si="461"/>
        <v/>
      </c>
      <c r="B1532" s="357" t="str">
        <f t="shared" si="462"/>
        <v/>
      </c>
      <c r="C1532" s="366"/>
      <c r="D1532" s="318" t="str">
        <f t="shared" si="463"/>
        <v/>
      </c>
      <c r="E1532" s="317"/>
      <c r="F1532" s="347">
        <f t="shared" si="464"/>
        <v>0</v>
      </c>
      <c r="G1532" s="347">
        <f t="shared" si="465"/>
        <v>0</v>
      </c>
    </row>
    <row r="1533" spans="1:7" s="342" customFormat="1" ht="24" customHeight="1" x14ac:dyDescent="0.2">
      <c r="A1533" s="357" t="str">
        <f t="shared" si="461"/>
        <v/>
      </c>
      <c r="B1533" s="357" t="str">
        <f t="shared" si="462"/>
        <v/>
      </c>
      <c r="C1533" s="366"/>
      <c r="D1533" s="318" t="str">
        <f t="shared" si="463"/>
        <v/>
      </c>
      <c r="E1533" s="317"/>
      <c r="F1533" s="347">
        <f t="shared" si="464"/>
        <v>0</v>
      </c>
      <c r="G1533" s="347">
        <f t="shared" si="465"/>
        <v>0</v>
      </c>
    </row>
    <row r="1534" spans="1:7" s="342" customFormat="1" ht="24" customHeight="1" x14ac:dyDescent="0.2">
      <c r="A1534" s="357" t="str">
        <f>IFERROR(VLOOKUP(C1534,Tabla_Insumos,4,FALSE),"")</f>
        <v/>
      </c>
      <c r="B1534" s="357" t="str">
        <f>IFERROR(VLOOKUP(A1534,Tabla_Indices,5,FALSE),"")</f>
        <v/>
      </c>
      <c r="C1534" s="367"/>
      <c r="D1534" s="316" t="str">
        <f>IFERROR(VLOOKUP(C1534,Tabla_Insumos,2,FALSE),"")</f>
        <v/>
      </c>
      <c r="E1534" s="320"/>
      <c r="F1534" s="347">
        <f t="shared" si="464"/>
        <v>0</v>
      </c>
      <c r="G1534" s="347">
        <f t="shared" si="465"/>
        <v>0</v>
      </c>
    </row>
    <row r="1535" spans="1:7" s="342" customFormat="1" ht="24" customHeight="1" x14ac:dyDescent="0.2">
      <c r="A1535" s="357" t="str">
        <f>IFERROR(VLOOKUP(C1535,Tabla_Insumos,4,FALSE),"")</f>
        <v/>
      </c>
      <c r="B1535" s="357" t="str">
        <f>IFERROR(VLOOKUP(A1535,Tabla_Indices,5,FALSE),"")</f>
        <v/>
      </c>
      <c r="C1535" s="367"/>
      <c r="D1535" s="316" t="str">
        <f>IFERROR(VLOOKUP(C1535,Tabla_Insumos,2,FALSE),"")</f>
        <v/>
      </c>
      <c r="E1535" s="320"/>
      <c r="F1535" s="347">
        <f t="shared" si="464"/>
        <v>0</v>
      </c>
      <c r="G1535" s="347">
        <f t="shared" si="465"/>
        <v>0</v>
      </c>
    </row>
    <row r="1536" spans="1:7" ht="24" customHeight="1" x14ac:dyDescent="0.2">
      <c r="A1536" s="358"/>
      <c r="E1536" s="322"/>
      <c r="F1536" s="341" t="s">
        <v>30</v>
      </c>
      <c r="G1536" s="368">
        <f>SUBTOTAL(9,G1528:G1535)</f>
        <v>0</v>
      </c>
    </row>
    <row r="1537" spans="1:7" ht="24" customHeight="1" x14ac:dyDescent="0.2">
      <c r="A1537" s="358"/>
      <c r="C1537" s="77" t="s">
        <v>537</v>
      </c>
      <c r="E1537" s="322"/>
      <c r="G1537" s="340"/>
    </row>
    <row r="1538" spans="1:7" s="342" customFormat="1" ht="24" customHeight="1" x14ac:dyDescent="0.2">
      <c r="A1538" s="357" t="str">
        <f>IFERROR(VLOOKUP(C1538,Tabla_Insumos,4,FALSE),"")</f>
        <v/>
      </c>
      <c r="B1538" s="357" t="str">
        <f>IFERROR(VLOOKUP(C1538,Tabla_Insumos,5,FALSE),"")</f>
        <v/>
      </c>
      <c r="C1538" s="366"/>
      <c r="D1538" s="318" t="str">
        <f>IFERROR(VLOOKUP(C1538,Tabla_Insumos,2,FALSE),"")</f>
        <v/>
      </c>
      <c r="E1538" s="317"/>
      <c r="F1538" s="347">
        <f t="shared" ref="F1538:F1546" si="466">IFERROR(VLOOKUP(C1538,Tabla_Insumos,3,FALSE),0)</f>
        <v>0</v>
      </c>
      <c r="G1538" s="347">
        <f t="shared" ref="G1538:G1546" si="467">ROUND(E1538*F1538,2)</f>
        <v>0</v>
      </c>
    </row>
    <row r="1539" spans="1:7" s="342" customFormat="1" ht="24" customHeight="1" x14ac:dyDescent="0.2">
      <c r="A1539" s="357" t="str">
        <f>IFERROR(VLOOKUP(C1539,Tabla_Insumos,4,FALSE),"")</f>
        <v/>
      </c>
      <c r="B1539" s="357" t="str">
        <f>IFERROR(VLOOKUP(C1539,Tabla_Insumos,5,FALSE),"")</f>
        <v/>
      </c>
      <c r="C1539" s="366"/>
      <c r="D1539" s="318" t="str">
        <f>IFERROR(VLOOKUP(C1539,Tabla_Insumos,2,FALSE),"")</f>
        <v/>
      </c>
      <c r="E1539" s="317"/>
      <c r="F1539" s="347">
        <f t="shared" si="466"/>
        <v>0</v>
      </c>
      <c r="G1539" s="347">
        <f t="shared" si="467"/>
        <v>0</v>
      </c>
    </row>
    <row r="1540" spans="1:7" s="342" customFormat="1" ht="24" customHeight="1" x14ac:dyDescent="0.2">
      <c r="A1540" s="357" t="str">
        <f t="shared" ref="A1540:A1546" si="468">IFERROR(VLOOKUP(C1540,Tabla_Insumos,4,FALSE),"")</f>
        <v/>
      </c>
      <c r="B1540" s="357" t="str">
        <f t="shared" ref="B1540:B1546" si="469">IFERROR(VLOOKUP(C1540,Tabla_Insumos,5,FALSE),"")</f>
        <v/>
      </c>
      <c r="C1540" s="367"/>
      <c r="D1540" s="316" t="str">
        <f t="shared" ref="D1540:D1546" si="470">IFERROR(VLOOKUP(C1540,Tabla_Insumos,2,FALSE),"")</f>
        <v/>
      </c>
      <c r="E1540" s="320"/>
      <c r="F1540" s="347">
        <f t="shared" si="466"/>
        <v>0</v>
      </c>
      <c r="G1540" s="347">
        <f t="shared" si="467"/>
        <v>0</v>
      </c>
    </row>
    <row r="1541" spans="1:7" s="342" customFormat="1" ht="24" customHeight="1" x14ac:dyDescent="0.2">
      <c r="A1541" s="357" t="str">
        <f t="shared" si="468"/>
        <v/>
      </c>
      <c r="B1541" s="357" t="str">
        <f t="shared" si="469"/>
        <v/>
      </c>
      <c r="C1541" s="367"/>
      <c r="D1541" s="316" t="str">
        <f t="shared" si="470"/>
        <v/>
      </c>
      <c r="E1541" s="320"/>
      <c r="F1541" s="347">
        <f t="shared" si="466"/>
        <v>0</v>
      </c>
      <c r="G1541" s="347">
        <f t="shared" si="467"/>
        <v>0</v>
      </c>
    </row>
    <row r="1542" spans="1:7" s="342" customFormat="1" ht="24" customHeight="1" x14ac:dyDescent="0.2">
      <c r="A1542" s="357" t="str">
        <f t="shared" si="468"/>
        <v/>
      </c>
      <c r="B1542" s="357" t="str">
        <f t="shared" si="469"/>
        <v/>
      </c>
      <c r="C1542" s="367"/>
      <c r="D1542" s="316" t="str">
        <f t="shared" si="470"/>
        <v/>
      </c>
      <c r="E1542" s="320"/>
      <c r="F1542" s="347">
        <f t="shared" si="466"/>
        <v>0</v>
      </c>
      <c r="G1542" s="347">
        <f t="shared" si="467"/>
        <v>0</v>
      </c>
    </row>
    <row r="1543" spans="1:7" s="342" customFormat="1" ht="24" customHeight="1" x14ac:dyDescent="0.2">
      <c r="A1543" s="357" t="str">
        <f t="shared" si="468"/>
        <v/>
      </c>
      <c r="B1543" s="357" t="str">
        <f t="shared" si="469"/>
        <v/>
      </c>
      <c r="C1543" s="367"/>
      <c r="D1543" s="316" t="str">
        <f t="shared" si="470"/>
        <v/>
      </c>
      <c r="E1543" s="320"/>
      <c r="F1543" s="347">
        <f t="shared" si="466"/>
        <v>0</v>
      </c>
      <c r="G1543" s="347">
        <f t="shared" si="467"/>
        <v>0</v>
      </c>
    </row>
    <row r="1544" spans="1:7" s="342" customFormat="1" ht="24" customHeight="1" x14ac:dyDescent="0.2">
      <c r="A1544" s="357" t="str">
        <f t="shared" si="468"/>
        <v/>
      </c>
      <c r="B1544" s="357" t="str">
        <f t="shared" si="469"/>
        <v/>
      </c>
      <c r="C1544" s="367"/>
      <c r="D1544" s="316" t="str">
        <f t="shared" si="470"/>
        <v/>
      </c>
      <c r="E1544" s="320"/>
      <c r="F1544" s="347">
        <f t="shared" si="466"/>
        <v>0</v>
      </c>
      <c r="G1544" s="347">
        <f t="shared" si="467"/>
        <v>0</v>
      </c>
    </row>
    <row r="1545" spans="1:7" s="342" customFormat="1" ht="24" customHeight="1" x14ac:dyDescent="0.2">
      <c r="A1545" s="357" t="str">
        <f t="shared" si="468"/>
        <v/>
      </c>
      <c r="B1545" s="357" t="str">
        <f t="shared" si="469"/>
        <v/>
      </c>
      <c r="C1545" s="367"/>
      <c r="D1545" s="316" t="str">
        <f t="shared" si="470"/>
        <v/>
      </c>
      <c r="E1545" s="320"/>
      <c r="F1545" s="347">
        <f t="shared" si="466"/>
        <v>0</v>
      </c>
      <c r="G1545" s="347">
        <f t="shared" si="467"/>
        <v>0</v>
      </c>
    </row>
    <row r="1546" spans="1:7" s="342" customFormat="1" ht="24" customHeight="1" x14ac:dyDescent="0.2">
      <c r="A1546" s="357" t="str">
        <f t="shared" si="468"/>
        <v/>
      </c>
      <c r="B1546" s="357" t="str">
        <f t="shared" si="469"/>
        <v/>
      </c>
      <c r="C1546" s="367"/>
      <c r="D1546" s="316" t="str">
        <f t="shared" si="470"/>
        <v/>
      </c>
      <c r="E1546" s="320"/>
      <c r="F1546" s="347">
        <f t="shared" si="466"/>
        <v>0</v>
      </c>
      <c r="G1546" s="347">
        <f t="shared" si="467"/>
        <v>0</v>
      </c>
    </row>
    <row r="1547" spans="1:7" ht="24" customHeight="1" x14ac:dyDescent="0.2">
      <c r="A1547" s="359"/>
      <c r="E1547" s="322"/>
      <c r="F1547" s="341" t="s">
        <v>31</v>
      </c>
      <c r="G1547" s="368">
        <f>SUBTOTAL(9,G1538:G1546)</f>
        <v>0</v>
      </c>
    </row>
    <row r="1548" spans="1:7" ht="24" customHeight="1" x14ac:dyDescent="0.2">
      <c r="A1548" s="358"/>
      <c r="E1548" s="322"/>
      <c r="G1548" s="340"/>
    </row>
    <row r="1549" spans="1:7" ht="24" customHeight="1" x14ac:dyDescent="0.2">
      <c r="A1549" s="360" t="str">
        <f>B1507</f>
        <v/>
      </c>
      <c r="B1549" s="141" t="str">
        <f>C1507</f>
        <v/>
      </c>
      <c r="C1549" s="343"/>
      <c r="D1549" s="343" t="s">
        <v>32</v>
      </c>
      <c r="E1549" s="344"/>
      <c r="F1549" s="371" t="s">
        <v>33</v>
      </c>
      <c r="G1549" s="372">
        <f>SUBTOTAL(9,G1512:G1548)</f>
        <v>0</v>
      </c>
    </row>
    <row r="1551" spans="1:7" ht="24" customHeight="1" x14ac:dyDescent="0.2">
      <c r="A1551" s="349" t="s">
        <v>35</v>
      </c>
      <c r="B1551" s="350"/>
      <c r="C1551" s="143"/>
      <c r="D1551" s="143"/>
      <c r="E1551" s="143"/>
      <c r="F1551" s="143"/>
      <c r="G1551" s="361"/>
    </row>
    <row r="1552" spans="1:7" ht="24" customHeight="1" x14ac:dyDescent="0.2">
      <c r="A1552" s="352" t="s">
        <v>533</v>
      </c>
      <c r="B1552" s="353" t="str">
        <f>Comitente</f>
        <v>DIRECCIÓN PROVINCIAL RED DE GAS</v>
      </c>
      <c r="C1552" s="362"/>
      <c r="D1552" s="386"/>
      <c r="E1552" s="386"/>
      <c r="F1552" s="336"/>
      <c r="G1552" s="337"/>
    </row>
    <row r="1553" spans="1:7" ht="24" customHeight="1" x14ac:dyDescent="0.2">
      <c r="A1553" s="352" t="s">
        <v>534</v>
      </c>
      <c r="B1553" s="353">
        <f>Contratista</f>
        <v>0</v>
      </c>
      <c r="C1553" s="363"/>
      <c r="D1553" s="363"/>
      <c r="E1553" s="363"/>
      <c r="F1553" s="336"/>
      <c r="G1553" s="337"/>
    </row>
    <row r="1554" spans="1:7" ht="24" customHeight="1" x14ac:dyDescent="0.2">
      <c r="A1554" s="352" t="s">
        <v>22</v>
      </c>
      <c r="B1554" s="353" t="str">
        <f>Obra</f>
        <v>MANTENIMIENTO CALINGASTA- SECTOR 1.B</v>
      </c>
      <c r="C1554" s="363"/>
      <c r="D1554" s="363"/>
      <c r="E1554" s="363"/>
      <c r="F1554" s="336" t="s">
        <v>36</v>
      </c>
      <c r="G1554" s="364">
        <f>Fecha_Base</f>
        <v>0</v>
      </c>
    </row>
    <row r="1555" spans="1:7" ht="24" customHeight="1" x14ac:dyDescent="0.2">
      <c r="A1555" s="354" t="s">
        <v>532</v>
      </c>
      <c r="B1555" s="161" t="str">
        <f>Ubicación</f>
        <v>Departamento CALINGASTA</v>
      </c>
      <c r="C1555" s="386"/>
      <c r="E1555" s="322"/>
      <c r="G1555" s="340"/>
    </row>
    <row r="1556" spans="1:7" ht="24" customHeight="1" x14ac:dyDescent="0.2">
      <c r="A1556" s="354" t="s">
        <v>37</v>
      </c>
      <c r="B1556" s="338" t="str">
        <f>IFERROR(VALUE(LEFT(B1557,FIND(".",B1557)-1)),"")</f>
        <v/>
      </c>
      <c r="C1556" s="74" t="str">
        <f>IFERROR(VLOOKUP(B1556,Tabla_CyP,2,FALSE),"")</f>
        <v/>
      </c>
      <c r="E1556" s="322"/>
      <c r="G1556" s="340"/>
    </row>
    <row r="1557" spans="1:7" ht="24" customHeight="1" x14ac:dyDescent="0.2">
      <c r="A1557" s="354" t="s">
        <v>23</v>
      </c>
      <c r="B1557" s="339" t="str">
        <f>IFERROR(VLOOKUP(COUNTIF($A$1:A1557,"ANALISIS DE PRECIOS"),Tabla_NumeroItem,2,FALSE),"")</f>
        <v/>
      </c>
      <c r="C1557" s="74" t="str">
        <f>IFERROR(VLOOKUP(B1557,Tabla_CyP,2,FALSE),"")</f>
        <v/>
      </c>
      <c r="E1557" s="322"/>
      <c r="F1557" s="336" t="s">
        <v>24</v>
      </c>
      <c r="G1557" s="340" t="str">
        <f>IFERROR(VLOOKUP(B1557,Tabla_CyP,4,FALSE),"")</f>
        <v/>
      </c>
    </row>
    <row r="1558" spans="1:7" ht="24" customHeight="1" x14ac:dyDescent="0.2">
      <c r="A1558" s="354"/>
      <c r="B1558" s="161"/>
      <c r="E1558" s="322"/>
      <c r="G1558" s="340"/>
    </row>
    <row r="1559" spans="1:7" ht="24" customHeight="1" x14ac:dyDescent="0.2">
      <c r="A1559" s="429" t="s">
        <v>451</v>
      </c>
      <c r="B1559" s="430"/>
      <c r="C1559" s="431" t="s">
        <v>0</v>
      </c>
      <c r="D1559" s="431" t="s">
        <v>25</v>
      </c>
      <c r="E1559" s="433" t="s">
        <v>26</v>
      </c>
      <c r="F1559" s="435" t="s">
        <v>27</v>
      </c>
      <c r="G1559" s="435" t="s">
        <v>28</v>
      </c>
    </row>
    <row r="1560" spans="1:7" ht="24" customHeight="1" x14ac:dyDescent="0.2">
      <c r="A1560" s="355" t="s">
        <v>452</v>
      </c>
      <c r="B1560" s="355" t="s">
        <v>453</v>
      </c>
      <c r="C1560" s="432"/>
      <c r="D1560" s="432"/>
      <c r="E1560" s="434"/>
      <c r="F1560" s="436"/>
      <c r="G1560" s="436"/>
    </row>
    <row r="1561" spans="1:7" ht="24" customHeight="1" x14ac:dyDescent="0.2">
      <c r="A1561" s="388"/>
      <c r="B1561" s="356"/>
      <c r="C1561" s="387" t="s">
        <v>535</v>
      </c>
      <c r="D1561" s="343"/>
      <c r="E1561" s="344"/>
      <c r="F1561" s="345"/>
      <c r="G1561" s="346"/>
    </row>
    <row r="1562" spans="1:7" ht="24" customHeight="1" x14ac:dyDescent="0.2">
      <c r="A1562" s="357" t="str">
        <f t="shared" ref="A1562:A1575" si="471">IFERROR(VLOOKUP(C1562,Tabla_Insumos,4,FALSE),"")</f>
        <v/>
      </c>
      <c r="B1562" s="357" t="str">
        <f>IFERROR(VLOOKUP(C1562,Tabla_Insumos,5,FALSE),"")</f>
        <v/>
      </c>
      <c r="C1562" s="366"/>
      <c r="D1562" s="318" t="str">
        <f t="shared" ref="D1562:D1575" si="472">IFERROR(VLOOKUP(C1562,Tabla_Insumos,2,FALSE),"")</f>
        <v/>
      </c>
      <c r="E1562" s="317"/>
      <c r="F1562" s="347">
        <f t="shared" ref="F1562:F1575" si="473">IFERROR(VLOOKUP(C1562,Tabla_Insumos,3,FALSE),0)</f>
        <v>0</v>
      </c>
      <c r="G1562" s="347">
        <f>ROUND(E1562*F1562,2)</f>
        <v>0</v>
      </c>
    </row>
    <row r="1563" spans="1:7" ht="24" customHeight="1" x14ac:dyDescent="0.2">
      <c r="A1563" s="357" t="str">
        <f t="shared" si="471"/>
        <v/>
      </c>
      <c r="B1563" s="357" t="str">
        <f t="shared" ref="B1563:B1575" si="474">IFERROR(VLOOKUP(C1563,Tabla_Insumos,5,FALSE),"")</f>
        <v/>
      </c>
      <c r="C1563" s="366"/>
      <c r="D1563" s="318" t="str">
        <f t="shared" si="472"/>
        <v/>
      </c>
      <c r="E1563" s="317"/>
      <c r="F1563" s="347">
        <f t="shared" si="473"/>
        <v>0</v>
      </c>
      <c r="G1563" s="347">
        <f t="shared" ref="G1563:G1575" si="475">ROUND(E1563*F1563,2)</f>
        <v>0</v>
      </c>
    </row>
    <row r="1564" spans="1:7" ht="24" customHeight="1" x14ac:dyDescent="0.2">
      <c r="A1564" s="357" t="str">
        <f t="shared" si="471"/>
        <v/>
      </c>
      <c r="B1564" s="357" t="str">
        <f t="shared" si="474"/>
        <v/>
      </c>
      <c r="C1564" s="373"/>
      <c r="D1564" s="318" t="str">
        <f t="shared" si="472"/>
        <v/>
      </c>
      <c r="E1564" s="317"/>
      <c r="F1564" s="347">
        <f t="shared" si="473"/>
        <v>0</v>
      </c>
      <c r="G1564" s="347">
        <f t="shared" si="475"/>
        <v>0</v>
      </c>
    </row>
    <row r="1565" spans="1:7" ht="24" customHeight="1" x14ac:dyDescent="0.2">
      <c r="A1565" s="357" t="str">
        <f t="shared" si="471"/>
        <v/>
      </c>
      <c r="B1565" s="357" t="str">
        <f t="shared" si="474"/>
        <v/>
      </c>
      <c r="C1565" s="366"/>
      <c r="D1565" s="318" t="str">
        <f t="shared" si="472"/>
        <v/>
      </c>
      <c r="E1565" s="317"/>
      <c r="F1565" s="347">
        <f t="shared" si="473"/>
        <v>0</v>
      </c>
      <c r="G1565" s="347">
        <f t="shared" si="475"/>
        <v>0</v>
      </c>
    </row>
    <row r="1566" spans="1:7" ht="24" customHeight="1" x14ac:dyDescent="0.2">
      <c r="A1566" s="357" t="str">
        <f t="shared" si="471"/>
        <v/>
      </c>
      <c r="B1566" s="357" t="str">
        <f t="shared" si="474"/>
        <v/>
      </c>
      <c r="C1566" s="367"/>
      <c r="D1566" s="316" t="str">
        <f t="shared" si="472"/>
        <v/>
      </c>
      <c r="E1566" s="320"/>
      <c r="F1566" s="347">
        <f t="shared" si="473"/>
        <v>0</v>
      </c>
      <c r="G1566" s="347">
        <f t="shared" si="475"/>
        <v>0</v>
      </c>
    </row>
    <row r="1567" spans="1:7" ht="24" customHeight="1" x14ac:dyDescent="0.2">
      <c r="A1567" s="357" t="str">
        <f t="shared" si="471"/>
        <v/>
      </c>
      <c r="B1567" s="357" t="str">
        <f t="shared" si="474"/>
        <v/>
      </c>
      <c r="C1567" s="367"/>
      <c r="D1567" s="316" t="str">
        <f t="shared" si="472"/>
        <v/>
      </c>
      <c r="E1567" s="320"/>
      <c r="F1567" s="347">
        <f t="shared" si="473"/>
        <v>0</v>
      </c>
      <c r="G1567" s="347">
        <f t="shared" si="475"/>
        <v>0</v>
      </c>
    </row>
    <row r="1568" spans="1:7" ht="24" customHeight="1" x14ac:dyDescent="0.2">
      <c r="A1568" s="357" t="str">
        <f t="shared" si="471"/>
        <v/>
      </c>
      <c r="B1568" s="357" t="str">
        <f t="shared" si="474"/>
        <v/>
      </c>
      <c r="C1568" s="367"/>
      <c r="D1568" s="316" t="str">
        <f t="shared" si="472"/>
        <v/>
      </c>
      <c r="E1568" s="320"/>
      <c r="F1568" s="347">
        <f t="shared" si="473"/>
        <v>0</v>
      </c>
      <c r="G1568" s="347">
        <f t="shared" si="475"/>
        <v>0</v>
      </c>
    </row>
    <row r="1569" spans="1:7" ht="24" customHeight="1" x14ac:dyDescent="0.2">
      <c r="A1569" s="357" t="str">
        <f t="shared" si="471"/>
        <v/>
      </c>
      <c r="B1569" s="357" t="str">
        <f t="shared" si="474"/>
        <v/>
      </c>
      <c r="C1569" s="367"/>
      <c r="D1569" s="316" t="str">
        <f t="shared" si="472"/>
        <v/>
      </c>
      <c r="E1569" s="320"/>
      <c r="F1569" s="347">
        <f t="shared" si="473"/>
        <v>0</v>
      </c>
      <c r="G1569" s="347">
        <f t="shared" si="475"/>
        <v>0</v>
      </c>
    </row>
    <row r="1570" spans="1:7" ht="24" customHeight="1" x14ac:dyDescent="0.2">
      <c r="A1570" s="357" t="str">
        <f t="shared" si="471"/>
        <v/>
      </c>
      <c r="B1570" s="357" t="str">
        <f t="shared" si="474"/>
        <v/>
      </c>
      <c r="C1570" s="367"/>
      <c r="D1570" s="316" t="str">
        <f t="shared" si="472"/>
        <v/>
      </c>
      <c r="E1570" s="320"/>
      <c r="F1570" s="347">
        <f t="shared" si="473"/>
        <v>0</v>
      </c>
      <c r="G1570" s="347">
        <f t="shared" si="475"/>
        <v>0</v>
      </c>
    </row>
    <row r="1571" spans="1:7" ht="24" customHeight="1" x14ac:dyDescent="0.2">
      <c r="A1571" s="357" t="str">
        <f t="shared" si="471"/>
        <v/>
      </c>
      <c r="B1571" s="357" t="str">
        <f t="shared" si="474"/>
        <v/>
      </c>
      <c r="C1571" s="367"/>
      <c r="D1571" s="316" t="str">
        <f t="shared" si="472"/>
        <v/>
      </c>
      <c r="E1571" s="320"/>
      <c r="F1571" s="347">
        <f t="shared" si="473"/>
        <v>0</v>
      </c>
      <c r="G1571" s="347">
        <f t="shared" si="475"/>
        <v>0</v>
      </c>
    </row>
    <row r="1572" spans="1:7" ht="24" customHeight="1" x14ac:dyDescent="0.2">
      <c r="A1572" s="357" t="str">
        <f t="shared" si="471"/>
        <v/>
      </c>
      <c r="B1572" s="357" t="str">
        <f t="shared" si="474"/>
        <v/>
      </c>
      <c r="C1572" s="367"/>
      <c r="D1572" s="316" t="str">
        <f t="shared" si="472"/>
        <v/>
      </c>
      <c r="E1572" s="320"/>
      <c r="F1572" s="347">
        <f t="shared" si="473"/>
        <v>0</v>
      </c>
      <c r="G1572" s="347">
        <f t="shared" si="475"/>
        <v>0</v>
      </c>
    </row>
    <row r="1573" spans="1:7" ht="24" customHeight="1" x14ac:dyDescent="0.2">
      <c r="A1573" s="357" t="str">
        <f t="shared" si="471"/>
        <v/>
      </c>
      <c r="B1573" s="357" t="str">
        <f t="shared" si="474"/>
        <v/>
      </c>
      <c r="C1573" s="367"/>
      <c r="D1573" s="316" t="str">
        <f t="shared" si="472"/>
        <v/>
      </c>
      <c r="E1573" s="320"/>
      <c r="F1573" s="347">
        <f t="shared" si="473"/>
        <v>0</v>
      </c>
      <c r="G1573" s="347">
        <f t="shared" si="475"/>
        <v>0</v>
      </c>
    </row>
    <row r="1574" spans="1:7" ht="24" customHeight="1" x14ac:dyDescent="0.2">
      <c r="A1574" s="357" t="str">
        <f t="shared" si="471"/>
        <v/>
      </c>
      <c r="B1574" s="357" t="str">
        <f t="shared" si="474"/>
        <v/>
      </c>
      <c r="C1574" s="367"/>
      <c r="D1574" s="316" t="str">
        <f t="shared" si="472"/>
        <v/>
      </c>
      <c r="E1574" s="320"/>
      <c r="F1574" s="347">
        <f t="shared" si="473"/>
        <v>0</v>
      </c>
      <c r="G1574" s="347">
        <f t="shared" si="475"/>
        <v>0</v>
      </c>
    </row>
    <row r="1575" spans="1:7" ht="24" customHeight="1" x14ac:dyDescent="0.2">
      <c r="A1575" s="357" t="str">
        <f t="shared" si="471"/>
        <v/>
      </c>
      <c r="B1575" s="357" t="str">
        <f t="shared" si="474"/>
        <v/>
      </c>
      <c r="C1575" s="367"/>
      <c r="D1575" s="316" t="str">
        <f t="shared" si="472"/>
        <v/>
      </c>
      <c r="E1575" s="320"/>
      <c r="F1575" s="348">
        <f t="shared" si="473"/>
        <v>0</v>
      </c>
      <c r="G1575" s="347">
        <f t="shared" si="475"/>
        <v>0</v>
      </c>
    </row>
    <row r="1576" spans="1:7" ht="24" customHeight="1" x14ac:dyDescent="0.2">
      <c r="A1576" s="358"/>
      <c r="E1576" s="322"/>
      <c r="F1576" s="389" t="s">
        <v>29</v>
      </c>
      <c r="G1576" s="368">
        <f>SUBTOTAL(9,G1562:G1575)</f>
        <v>0</v>
      </c>
    </row>
    <row r="1577" spans="1:7" ht="24" customHeight="1" x14ac:dyDescent="0.2">
      <c r="A1577" s="358"/>
      <c r="C1577" s="386" t="s">
        <v>536</v>
      </c>
      <c r="E1577" s="322"/>
      <c r="G1577" s="340"/>
    </row>
    <row r="1578" spans="1:7" ht="24" customHeight="1" x14ac:dyDescent="0.2">
      <c r="A1578" s="357" t="str">
        <f t="shared" ref="A1578:A1585" si="476">IFERROR(VLOOKUP(C1578,Tabla_Insumos,4,FALSE),"")</f>
        <v/>
      </c>
      <c r="B1578" s="357" t="str">
        <f t="shared" ref="B1578:B1585" si="477">IFERROR(VLOOKUP(A1578,Tabla_Indices,5,FALSE),"")</f>
        <v/>
      </c>
      <c r="C1578" s="366"/>
      <c r="D1578" s="318" t="str">
        <f t="shared" ref="D1578:D1585" si="478">IFERROR(VLOOKUP(C1578,Tabla_Insumos,2,FALSE),"")</f>
        <v/>
      </c>
      <c r="E1578" s="317"/>
      <c r="F1578" s="347">
        <f t="shared" ref="F1578:F1585" si="479">IFERROR(VLOOKUP(C1578,Tabla_Insumos,3,FALSE),0)</f>
        <v>0</v>
      </c>
      <c r="G1578" s="347">
        <f>ROUND(E1578*F1578,2)</f>
        <v>0</v>
      </c>
    </row>
    <row r="1579" spans="1:7" ht="24" customHeight="1" x14ac:dyDescent="0.2">
      <c r="A1579" s="357" t="str">
        <f t="shared" si="476"/>
        <v/>
      </c>
      <c r="B1579" s="357" t="str">
        <f t="shared" si="477"/>
        <v/>
      </c>
      <c r="C1579" s="366"/>
      <c r="D1579" s="318" t="str">
        <f t="shared" si="478"/>
        <v/>
      </c>
      <c r="E1579" s="317"/>
      <c r="F1579" s="347">
        <f t="shared" si="479"/>
        <v>0</v>
      </c>
      <c r="G1579" s="347">
        <f>ROUND(E1579*F1579,2)</f>
        <v>0</v>
      </c>
    </row>
    <row r="1580" spans="1:7" ht="24" customHeight="1" x14ac:dyDescent="0.2">
      <c r="A1580" s="357" t="str">
        <f t="shared" si="476"/>
        <v/>
      </c>
      <c r="B1580" s="357" t="str">
        <f t="shared" si="477"/>
        <v/>
      </c>
      <c r="C1580" s="366"/>
      <c r="D1580" s="318" t="str">
        <f t="shared" si="478"/>
        <v/>
      </c>
      <c r="E1580" s="317"/>
      <c r="F1580" s="347">
        <f t="shared" si="479"/>
        <v>0</v>
      </c>
      <c r="G1580" s="347">
        <f t="shared" ref="G1580:G1585" si="480">ROUND(E1580*F1580,2)</f>
        <v>0</v>
      </c>
    </row>
    <row r="1581" spans="1:7" ht="24" customHeight="1" x14ac:dyDescent="0.2">
      <c r="A1581" s="357" t="str">
        <f t="shared" si="476"/>
        <v/>
      </c>
      <c r="B1581" s="357" t="str">
        <f t="shared" si="477"/>
        <v/>
      </c>
      <c r="C1581" s="366"/>
      <c r="D1581" s="318" t="str">
        <f t="shared" si="478"/>
        <v/>
      </c>
      <c r="E1581" s="317"/>
      <c r="F1581" s="347">
        <f t="shared" si="479"/>
        <v>0</v>
      </c>
      <c r="G1581" s="347">
        <f t="shared" si="480"/>
        <v>0</v>
      </c>
    </row>
    <row r="1582" spans="1:7" ht="24" customHeight="1" x14ac:dyDescent="0.2">
      <c r="A1582" s="357" t="str">
        <f t="shared" si="476"/>
        <v/>
      </c>
      <c r="B1582" s="357" t="str">
        <f t="shared" si="477"/>
        <v/>
      </c>
      <c r="C1582" s="366"/>
      <c r="D1582" s="318" t="str">
        <f t="shared" si="478"/>
        <v/>
      </c>
      <c r="E1582" s="317"/>
      <c r="F1582" s="347">
        <f t="shared" si="479"/>
        <v>0</v>
      </c>
      <c r="G1582" s="347">
        <f t="shared" si="480"/>
        <v>0</v>
      </c>
    </row>
    <row r="1583" spans="1:7" ht="24" customHeight="1" x14ac:dyDescent="0.2">
      <c r="A1583" s="357" t="str">
        <f t="shared" si="476"/>
        <v/>
      </c>
      <c r="B1583" s="357" t="str">
        <f t="shared" si="477"/>
        <v/>
      </c>
      <c r="C1583" s="366"/>
      <c r="D1583" s="318" t="str">
        <f t="shared" si="478"/>
        <v/>
      </c>
      <c r="E1583" s="317"/>
      <c r="F1583" s="347">
        <f t="shared" si="479"/>
        <v>0</v>
      </c>
      <c r="G1583" s="347">
        <f t="shared" si="480"/>
        <v>0</v>
      </c>
    </row>
    <row r="1584" spans="1:7" ht="24" customHeight="1" x14ac:dyDescent="0.2">
      <c r="A1584" s="357" t="str">
        <f t="shared" si="476"/>
        <v/>
      </c>
      <c r="B1584" s="357" t="str">
        <f t="shared" si="477"/>
        <v/>
      </c>
      <c r="C1584" s="367"/>
      <c r="D1584" s="316" t="str">
        <f t="shared" si="478"/>
        <v/>
      </c>
      <c r="E1584" s="320"/>
      <c r="F1584" s="347">
        <f t="shared" si="479"/>
        <v>0</v>
      </c>
      <c r="G1584" s="347">
        <f t="shared" si="480"/>
        <v>0</v>
      </c>
    </row>
    <row r="1585" spans="1:7" ht="24" customHeight="1" x14ac:dyDescent="0.2">
      <c r="A1585" s="357" t="str">
        <f t="shared" si="476"/>
        <v/>
      </c>
      <c r="B1585" s="357" t="str">
        <f t="shared" si="477"/>
        <v/>
      </c>
      <c r="C1585" s="367"/>
      <c r="D1585" s="316" t="str">
        <f t="shared" si="478"/>
        <v/>
      </c>
      <c r="E1585" s="320"/>
      <c r="F1585" s="347">
        <f t="shared" si="479"/>
        <v>0</v>
      </c>
      <c r="G1585" s="347">
        <f t="shared" si="480"/>
        <v>0</v>
      </c>
    </row>
    <row r="1586" spans="1:7" ht="24" customHeight="1" x14ac:dyDescent="0.2">
      <c r="A1586" s="358"/>
      <c r="E1586" s="322"/>
      <c r="F1586" s="389" t="s">
        <v>30</v>
      </c>
      <c r="G1586" s="368">
        <f>SUBTOTAL(9,G1578:G1585)</f>
        <v>0</v>
      </c>
    </row>
    <row r="1587" spans="1:7" ht="24" customHeight="1" x14ac:dyDescent="0.2">
      <c r="A1587" s="358"/>
      <c r="C1587" s="386" t="s">
        <v>537</v>
      </c>
      <c r="E1587" s="322"/>
      <c r="G1587" s="340"/>
    </row>
    <row r="1588" spans="1:7" ht="24" customHeight="1" x14ac:dyDescent="0.2">
      <c r="A1588" s="357" t="str">
        <f t="shared" ref="A1588:A1596" si="481">IFERROR(VLOOKUP(C1588,Tabla_Insumos,4,FALSE),"")</f>
        <v/>
      </c>
      <c r="B1588" s="357" t="str">
        <f t="shared" ref="B1588:B1596" si="482">IFERROR(VLOOKUP(C1588,Tabla_Insumos,5,FALSE),"")</f>
        <v/>
      </c>
      <c r="C1588" s="366"/>
      <c r="D1588" s="318" t="str">
        <f t="shared" ref="D1588:D1596" si="483">IFERROR(VLOOKUP(C1588,Tabla_Insumos,2,FALSE),"")</f>
        <v/>
      </c>
      <c r="E1588" s="317"/>
      <c r="F1588" s="347">
        <f t="shared" ref="F1588:F1596" si="484">IFERROR(VLOOKUP(C1588,Tabla_Insumos,3,FALSE),0)</f>
        <v>0</v>
      </c>
      <c r="G1588" s="347">
        <f t="shared" ref="G1588:G1596" si="485">ROUND(E1588*F1588,2)</f>
        <v>0</v>
      </c>
    </row>
    <row r="1589" spans="1:7" ht="24" customHeight="1" x14ac:dyDescent="0.2">
      <c r="A1589" s="357" t="str">
        <f t="shared" si="481"/>
        <v/>
      </c>
      <c r="B1589" s="357" t="str">
        <f t="shared" si="482"/>
        <v/>
      </c>
      <c r="C1589" s="366"/>
      <c r="D1589" s="318" t="str">
        <f t="shared" si="483"/>
        <v/>
      </c>
      <c r="E1589" s="317"/>
      <c r="F1589" s="347">
        <f t="shared" si="484"/>
        <v>0</v>
      </c>
      <c r="G1589" s="347">
        <f t="shared" si="485"/>
        <v>0</v>
      </c>
    </row>
    <row r="1590" spans="1:7" ht="24" customHeight="1" x14ac:dyDescent="0.2">
      <c r="A1590" s="357" t="str">
        <f t="shared" si="481"/>
        <v/>
      </c>
      <c r="B1590" s="357" t="str">
        <f t="shared" si="482"/>
        <v/>
      </c>
      <c r="C1590" s="367"/>
      <c r="D1590" s="316" t="str">
        <f t="shared" si="483"/>
        <v/>
      </c>
      <c r="E1590" s="320"/>
      <c r="F1590" s="347">
        <f t="shared" si="484"/>
        <v>0</v>
      </c>
      <c r="G1590" s="347">
        <f t="shared" si="485"/>
        <v>0</v>
      </c>
    </row>
    <row r="1591" spans="1:7" ht="24" customHeight="1" x14ac:dyDescent="0.2">
      <c r="A1591" s="357" t="str">
        <f t="shared" si="481"/>
        <v/>
      </c>
      <c r="B1591" s="357" t="str">
        <f t="shared" si="482"/>
        <v/>
      </c>
      <c r="C1591" s="367"/>
      <c r="D1591" s="316" t="str">
        <f t="shared" si="483"/>
        <v/>
      </c>
      <c r="E1591" s="320"/>
      <c r="F1591" s="347">
        <f t="shared" si="484"/>
        <v>0</v>
      </c>
      <c r="G1591" s="347">
        <f t="shared" si="485"/>
        <v>0</v>
      </c>
    </row>
    <row r="1592" spans="1:7" ht="24" customHeight="1" x14ac:dyDescent="0.2">
      <c r="A1592" s="357" t="str">
        <f t="shared" si="481"/>
        <v/>
      </c>
      <c r="B1592" s="357" t="str">
        <f t="shared" si="482"/>
        <v/>
      </c>
      <c r="C1592" s="367"/>
      <c r="D1592" s="316" t="str">
        <f t="shared" si="483"/>
        <v/>
      </c>
      <c r="E1592" s="320"/>
      <c r="F1592" s="347">
        <f t="shared" si="484"/>
        <v>0</v>
      </c>
      <c r="G1592" s="347">
        <f t="shared" si="485"/>
        <v>0</v>
      </c>
    </row>
    <row r="1593" spans="1:7" ht="24" customHeight="1" x14ac:dyDescent="0.2">
      <c r="A1593" s="357" t="str">
        <f t="shared" si="481"/>
        <v/>
      </c>
      <c r="B1593" s="357" t="str">
        <f t="shared" si="482"/>
        <v/>
      </c>
      <c r="C1593" s="367"/>
      <c r="D1593" s="316" t="str">
        <f t="shared" si="483"/>
        <v/>
      </c>
      <c r="E1593" s="320"/>
      <c r="F1593" s="347">
        <f t="shared" si="484"/>
        <v>0</v>
      </c>
      <c r="G1593" s="347">
        <f t="shared" si="485"/>
        <v>0</v>
      </c>
    </row>
    <row r="1594" spans="1:7" ht="24" customHeight="1" x14ac:dyDescent="0.2">
      <c r="A1594" s="357" t="str">
        <f t="shared" si="481"/>
        <v/>
      </c>
      <c r="B1594" s="357" t="str">
        <f t="shared" si="482"/>
        <v/>
      </c>
      <c r="C1594" s="367"/>
      <c r="D1594" s="316" t="str">
        <f t="shared" si="483"/>
        <v/>
      </c>
      <c r="E1594" s="320"/>
      <c r="F1594" s="347">
        <f t="shared" si="484"/>
        <v>0</v>
      </c>
      <c r="G1594" s="347">
        <f t="shared" si="485"/>
        <v>0</v>
      </c>
    </row>
    <row r="1595" spans="1:7" ht="24" customHeight="1" x14ac:dyDescent="0.2">
      <c r="A1595" s="357" t="str">
        <f t="shared" si="481"/>
        <v/>
      </c>
      <c r="B1595" s="357" t="str">
        <f t="shared" si="482"/>
        <v/>
      </c>
      <c r="C1595" s="367"/>
      <c r="D1595" s="316" t="str">
        <f t="shared" si="483"/>
        <v/>
      </c>
      <c r="E1595" s="320"/>
      <c r="F1595" s="347">
        <f t="shared" si="484"/>
        <v>0</v>
      </c>
      <c r="G1595" s="347">
        <f t="shared" si="485"/>
        <v>0</v>
      </c>
    </row>
    <row r="1596" spans="1:7" ht="24" customHeight="1" x14ac:dyDescent="0.2">
      <c r="A1596" s="357" t="str">
        <f t="shared" si="481"/>
        <v/>
      </c>
      <c r="B1596" s="357" t="str">
        <f t="shared" si="482"/>
        <v/>
      </c>
      <c r="C1596" s="367"/>
      <c r="D1596" s="316" t="str">
        <f t="shared" si="483"/>
        <v/>
      </c>
      <c r="E1596" s="320"/>
      <c r="F1596" s="347">
        <f t="shared" si="484"/>
        <v>0</v>
      </c>
      <c r="G1596" s="347">
        <f t="shared" si="485"/>
        <v>0</v>
      </c>
    </row>
    <row r="1597" spans="1:7" ht="24" customHeight="1" x14ac:dyDescent="0.2">
      <c r="A1597" s="359"/>
      <c r="E1597" s="322"/>
      <c r="F1597" s="389" t="s">
        <v>31</v>
      </c>
      <c r="G1597" s="368">
        <f>SUBTOTAL(9,G1588:G1596)</f>
        <v>0</v>
      </c>
    </row>
    <row r="1598" spans="1:7" ht="24" customHeight="1" x14ac:dyDescent="0.2">
      <c r="A1598" s="358"/>
      <c r="E1598" s="322"/>
      <c r="G1598" s="340"/>
    </row>
    <row r="1599" spans="1:7" ht="24" customHeight="1" x14ac:dyDescent="0.2">
      <c r="A1599" s="360" t="str">
        <f>B1557</f>
        <v/>
      </c>
      <c r="B1599" s="141" t="str">
        <f>C1557</f>
        <v/>
      </c>
      <c r="C1599" s="343"/>
      <c r="D1599" s="343" t="s">
        <v>32</v>
      </c>
      <c r="E1599" s="344"/>
      <c r="F1599" s="371" t="s">
        <v>33</v>
      </c>
      <c r="G1599" s="372">
        <f>SUBTOTAL(9,G1562:G1598)</f>
        <v>0</v>
      </c>
    </row>
  </sheetData>
  <sheetProtection insertRows="0" deleteRows="0"/>
  <mergeCells count="192">
    <mergeCell ref="G609:G610"/>
    <mergeCell ref="A709:B709"/>
    <mergeCell ref="C709:C710"/>
    <mergeCell ref="D709:D710"/>
    <mergeCell ref="E709:E710"/>
    <mergeCell ref="F709:F710"/>
    <mergeCell ref="G709:G710"/>
    <mergeCell ref="A809:B809"/>
    <mergeCell ref="C809:C810"/>
    <mergeCell ref="D809:D810"/>
    <mergeCell ref="E809:E810"/>
    <mergeCell ref="F809:F810"/>
    <mergeCell ref="G809:G810"/>
    <mergeCell ref="A759:B759"/>
    <mergeCell ref="C759:C760"/>
    <mergeCell ref="D759:D760"/>
    <mergeCell ref="E759:E760"/>
    <mergeCell ref="F759:F760"/>
    <mergeCell ref="G759:G760"/>
    <mergeCell ref="C109:C110"/>
    <mergeCell ref="D109:D110"/>
    <mergeCell ref="E109:E110"/>
    <mergeCell ref="F109:F110"/>
    <mergeCell ref="G109:G110"/>
    <mergeCell ref="A109:B109"/>
    <mergeCell ref="A209:B209"/>
    <mergeCell ref="C209:C210"/>
    <mergeCell ref="D209:D210"/>
    <mergeCell ref="E209:E210"/>
    <mergeCell ref="F209:F210"/>
    <mergeCell ref="G209:G210"/>
    <mergeCell ref="A159:B159"/>
    <mergeCell ref="C159:C160"/>
    <mergeCell ref="D159:D160"/>
    <mergeCell ref="E159:E160"/>
    <mergeCell ref="F159:F160"/>
    <mergeCell ref="G159:G160"/>
    <mergeCell ref="F259:F260"/>
    <mergeCell ref="G259:G260"/>
    <mergeCell ref="D909:D910"/>
    <mergeCell ref="E909:E910"/>
    <mergeCell ref="F909:F910"/>
    <mergeCell ref="G909:G910"/>
    <mergeCell ref="A859:B859"/>
    <mergeCell ref="C859:C860"/>
    <mergeCell ref="D859:D860"/>
    <mergeCell ref="E859:E860"/>
    <mergeCell ref="F859:F860"/>
    <mergeCell ref="G859:G860"/>
    <mergeCell ref="A259:B259"/>
    <mergeCell ref="C259:C260"/>
    <mergeCell ref="D259:D260"/>
    <mergeCell ref="E259:E260"/>
    <mergeCell ref="A509:B509"/>
    <mergeCell ref="C509:C510"/>
    <mergeCell ref="D509:D510"/>
    <mergeCell ref="E509:E510"/>
    <mergeCell ref="F509:F510"/>
    <mergeCell ref="G509:G510"/>
    <mergeCell ref="A659:B659"/>
    <mergeCell ref="C659:C660"/>
    <mergeCell ref="A409:B409"/>
    <mergeCell ref="C409:C410"/>
    <mergeCell ref="D409:D410"/>
    <mergeCell ref="E409:E410"/>
    <mergeCell ref="F409:F410"/>
    <mergeCell ref="G409:G410"/>
    <mergeCell ref="A459:B459"/>
    <mergeCell ref="C459:C460"/>
    <mergeCell ref="G459:G460"/>
    <mergeCell ref="D459:D460"/>
    <mergeCell ref="E459:E460"/>
    <mergeCell ref="A9:B9"/>
    <mergeCell ref="C9:C10"/>
    <mergeCell ref="D9:D10"/>
    <mergeCell ref="E9:E10"/>
    <mergeCell ref="F9:F10"/>
    <mergeCell ref="G9:G10"/>
    <mergeCell ref="A59:B59"/>
    <mergeCell ref="C59:C60"/>
    <mergeCell ref="D59:D60"/>
    <mergeCell ref="E59:E60"/>
    <mergeCell ref="F59:F60"/>
    <mergeCell ref="G59:G60"/>
    <mergeCell ref="A959:B959"/>
    <mergeCell ref="C959:C960"/>
    <mergeCell ref="D959:D960"/>
    <mergeCell ref="E959:E960"/>
    <mergeCell ref="F959:F960"/>
    <mergeCell ref="G959:G960"/>
    <mergeCell ref="A909:B909"/>
    <mergeCell ref="C909:C910"/>
    <mergeCell ref="F459:F460"/>
    <mergeCell ref="D659:D660"/>
    <mergeCell ref="E659:E660"/>
    <mergeCell ref="F659:F660"/>
    <mergeCell ref="G659:G660"/>
    <mergeCell ref="A559:B559"/>
    <mergeCell ref="C559:C560"/>
    <mergeCell ref="D559:D560"/>
    <mergeCell ref="E559:E560"/>
    <mergeCell ref="F559:F560"/>
    <mergeCell ref="G559:G560"/>
    <mergeCell ref="A609:B609"/>
    <mergeCell ref="C609:C610"/>
    <mergeCell ref="D609:D610"/>
    <mergeCell ref="E609:E610"/>
    <mergeCell ref="F609:F610"/>
    <mergeCell ref="A309:B309"/>
    <mergeCell ref="C309:C310"/>
    <mergeCell ref="D309:D310"/>
    <mergeCell ref="E309:E310"/>
    <mergeCell ref="F309:F310"/>
    <mergeCell ref="G309:G310"/>
    <mergeCell ref="D359:D360"/>
    <mergeCell ref="E359:E360"/>
    <mergeCell ref="F359:F360"/>
    <mergeCell ref="G359:G360"/>
    <mergeCell ref="A359:B359"/>
    <mergeCell ref="C359:C360"/>
    <mergeCell ref="A1109:B1109"/>
    <mergeCell ref="C1109:C1110"/>
    <mergeCell ref="D1109:D1110"/>
    <mergeCell ref="E1109:E1110"/>
    <mergeCell ref="F1109:F1110"/>
    <mergeCell ref="G1109:G1110"/>
    <mergeCell ref="A1159:B1159"/>
    <mergeCell ref="C1159:C1160"/>
    <mergeCell ref="D1159:D1160"/>
    <mergeCell ref="E1159:E1160"/>
    <mergeCell ref="F1159:F1160"/>
    <mergeCell ref="G1159:G1160"/>
    <mergeCell ref="A1009:B1009"/>
    <mergeCell ref="C1009:C1010"/>
    <mergeCell ref="D1009:D1010"/>
    <mergeCell ref="E1009:E1010"/>
    <mergeCell ref="F1009:F1010"/>
    <mergeCell ref="G1009:G1010"/>
    <mergeCell ref="A1059:B1059"/>
    <mergeCell ref="C1059:C1060"/>
    <mergeCell ref="D1059:D1060"/>
    <mergeCell ref="E1059:E1060"/>
    <mergeCell ref="F1059:F1060"/>
    <mergeCell ref="G1059:G1060"/>
    <mergeCell ref="A1309:B1309"/>
    <mergeCell ref="C1309:C1310"/>
    <mergeCell ref="D1309:D1310"/>
    <mergeCell ref="E1309:E1310"/>
    <mergeCell ref="F1309:F1310"/>
    <mergeCell ref="G1309:G1310"/>
    <mergeCell ref="A1359:B1359"/>
    <mergeCell ref="C1359:C1360"/>
    <mergeCell ref="D1359:D1360"/>
    <mergeCell ref="E1359:E1360"/>
    <mergeCell ref="F1359:F1360"/>
    <mergeCell ref="G1359:G1360"/>
    <mergeCell ref="D1209:D1210"/>
    <mergeCell ref="E1209:E1210"/>
    <mergeCell ref="F1209:F1210"/>
    <mergeCell ref="G1209:G1210"/>
    <mergeCell ref="A1259:B1259"/>
    <mergeCell ref="C1259:C1260"/>
    <mergeCell ref="D1259:D1260"/>
    <mergeCell ref="E1259:E1260"/>
    <mergeCell ref="F1259:F1260"/>
    <mergeCell ref="G1259:G1260"/>
    <mergeCell ref="A1209:B1209"/>
    <mergeCell ref="C1209:C1210"/>
    <mergeCell ref="A1559:B1559"/>
    <mergeCell ref="C1559:C1560"/>
    <mergeCell ref="D1559:D1560"/>
    <mergeCell ref="E1559:E1560"/>
    <mergeCell ref="F1559:F1560"/>
    <mergeCell ref="G1559:G1560"/>
    <mergeCell ref="A1409:B1409"/>
    <mergeCell ref="C1409:C1410"/>
    <mergeCell ref="D1409:D1410"/>
    <mergeCell ref="E1409:E1410"/>
    <mergeCell ref="F1409:F1410"/>
    <mergeCell ref="G1409:G1410"/>
    <mergeCell ref="A1459:B1459"/>
    <mergeCell ref="C1459:C1460"/>
    <mergeCell ref="D1459:D1460"/>
    <mergeCell ref="E1459:E1460"/>
    <mergeCell ref="F1459:F1460"/>
    <mergeCell ref="G1459:G1460"/>
    <mergeCell ref="A1509:B1509"/>
    <mergeCell ref="C1509:C1510"/>
    <mergeCell ref="D1509:D1510"/>
    <mergeCell ref="E1509:E1510"/>
    <mergeCell ref="F1509:F1510"/>
    <mergeCell ref="G1509:G1510"/>
  </mergeCells>
  <conditionalFormatting sqref="C31:C33">
    <cfRule type="cellIs" dxfId="89" priority="5" stopIfTrue="1" operator="equal">
      <formula>0</formula>
    </cfRule>
  </conditionalFormatting>
  <pageMargins left="1.1811023622047245" right="0.78740157480314965" top="1.1811023622047245" bottom="0.78740157480314965" header="0.39370078740157483" footer="0.39370078740157483"/>
  <pageSetup paperSize="9" scale="60" fitToHeight="0" orientation="portrait" r:id="rId1"/>
  <headerFooter>
    <oddHeader>&amp;L&amp;G</oddHeader>
  </headerFooter>
  <ignoredErrors>
    <ignoredError sqref="F38:F46 F14:F25 F12 F28:F30 F31:F35"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Z54"/>
  <sheetViews>
    <sheetView showZeros="0" zoomScaleNormal="100" zoomScaleSheetLayoutView="70" zoomScalePageLayoutView="70" workbookViewId="0">
      <selection activeCell="C7" sqref="C7"/>
    </sheetView>
  </sheetViews>
  <sheetFormatPr baseColWidth="10" defaultColWidth="11.42578125" defaultRowHeight="20.100000000000001" customHeight="1" x14ac:dyDescent="0.2"/>
  <cols>
    <col min="1" max="1" width="8.7109375" style="8" customWidth="1"/>
    <col min="2" max="2" width="30.7109375" style="8" customWidth="1"/>
    <col min="3" max="3" width="49.42578125" style="8" customWidth="1"/>
    <col min="4" max="4" width="18.7109375" style="8" customWidth="1"/>
    <col min="5" max="7" width="15.7109375" style="8" customWidth="1"/>
    <col min="8" max="9" width="10.7109375" style="8" customWidth="1"/>
    <col min="10" max="29" width="10.7109375" style="80" customWidth="1"/>
    <col min="30" max="78" width="11.42578125" style="80"/>
    <col min="79" max="16384" width="11.42578125" style="8"/>
  </cols>
  <sheetData>
    <row r="1" spans="1:78" s="2" customFormat="1" ht="20.100000000000001" customHeight="1" x14ac:dyDescent="0.2">
      <c r="A1" s="3" t="str">
        <f>Datos!A2</f>
        <v xml:space="preserve">COMITENTE : </v>
      </c>
      <c r="B1" s="3">
        <f>Datos!B2</f>
        <v>0</v>
      </c>
      <c r="C1" s="3" t="str">
        <f>Datos!C2</f>
        <v>DIRECCIÓN PROVINCIAL RED DE GAS</v>
      </c>
      <c r="D1" s="4"/>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row>
    <row r="2" spans="1:78" s="5" customFormat="1" ht="20.100000000000001" customHeight="1" x14ac:dyDescent="0.2">
      <c r="A2" s="3" t="str">
        <f>Datos!A3</f>
        <v>OBRA :</v>
      </c>
      <c r="B2" s="11"/>
      <c r="C2" s="3" t="str">
        <f>Datos!C3</f>
        <v>MANTENIMIENTO CALINGASTA- SECTOR 1.B</v>
      </c>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s="5" customFormat="1" ht="20.100000000000001" customHeight="1" x14ac:dyDescent="0.2">
      <c r="A3" s="3" t="str">
        <f>Datos!A4</f>
        <v>UBICACION:</v>
      </c>
      <c r="B3" s="11"/>
      <c r="C3" s="3" t="str">
        <f>Datos!C4</f>
        <v>Departamento CALINGASTA</v>
      </c>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s="5" customFormat="1" ht="20.100000000000001" customHeight="1" x14ac:dyDescent="0.2">
      <c r="A4" s="3" t="str">
        <f>Datos!A5</f>
        <v>CONCURSO DE PRECIOS N°:</v>
      </c>
      <c r="B4" s="12"/>
      <c r="C4" s="3">
        <f>Datos!C5</f>
        <v>0</v>
      </c>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s="5" customFormat="1" ht="20.100000000000001" customHeight="1" x14ac:dyDescent="0.2">
      <c r="A5" s="3" t="str">
        <f>Datos!A6</f>
        <v>EXPEDIENTE N°:</v>
      </c>
      <c r="B5" s="12"/>
      <c r="C5" s="3">
        <f>Datos!C6</f>
        <v>0</v>
      </c>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row>
    <row r="6" spans="1:78" s="5" customFormat="1" ht="20.100000000000001" customHeight="1" x14ac:dyDescent="0.2">
      <c r="A6" s="3" t="str">
        <f>Datos!A13</f>
        <v xml:space="preserve">EMPRESA CONSTRUCTORA:  </v>
      </c>
      <c r="B6" s="11"/>
      <c r="C6" s="3">
        <f>Datos!C13</f>
        <v>0</v>
      </c>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row>
    <row r="7" spans="1:78" s="2" customFormat="1" ht="20.100000000000001" customHeight="1" x14ac:dyDescent="0.2">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row>
    <row r="8" spans="1:78" s="2" customFormat="1" ht="20.100000000000001" customHeight="1" x14ac:dyDescent="0.2">
      <c r="A8" s="437" t="s">
        <v>43</v>
      </c>
      <c r="B8" s="438"/>
      <c r="C8" s="438"/>
      <c r="D8" s="439"/>
      <c r="E8" s="7"/>
      <c r="F8" s="7"/>
      <c r="G8" s="7"/>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row>
    <row r="10" spans="1:78" ht="20.100000000000001" customHeight="1" x14ac:dyDescent="0.2">
      <c r="A10" s="442" t="s">
        <v>872</v>
      </c>
      <c r="B10" s="440" t="s">
        <v>0</v>
      </c>
      <c r="C10" s="440"/>
      <c r="D10" s="443" t="s">
        <v>13</v>
      </c>
      <c r="E10" s="45"/>
      <c r="F10" s="440" t="s">
        <v>18</v>
      </c>
      <c r="G10" s="440"/>
      <c r="H10" s="15"/>
      <c r="I10" s="441" t="s">
        <v>17</v>
      </c>
    </row>
    <row r="11" spans="1:78" ht="20.100000000000001" customHeight="1" x14ac:dyDescent="0.2">
      <c r="A11" s="442"/>
      <c r="B11" s="440"/>
      <c r="C11" s="440"/>
      <c r="D11" s="443"/>
      <c r="E11" s="45">
        <v>0</v>
      </c>
      <c r="F11" s="22">
        <v>1</v>
      </c>
      <c r="G11" s="22">
        <f>F11+1</f>
        <v>2</v>
      </c>
      <c r="H11" s="16"/>
      <c r="I11" s="441"/>
    </row>
    <row r="12" spans="1:78" ht="20.100000000000001" customHeight="1" x14ac:dyDescent="0.2">
      <c r="A12" s="23"/>
      <c r="B12" s="50"/>
      <c r="C12" s="50"/>
      <c r="D12" s="51"/>
      <c r="E12" s="45"/>
      <c r="F12" s="24"/>
      <c r="G12" s="53"/>
      <c r="H12" s="16"/>
      <c r="I12" s="73"/>
    </row>
    <row r="13" spans="1:78" ht="20.100000000000001" customHeight="1" x14ac:dyDescent="0.2">
      <c r="A13" s="400" t="str">
        <f>CyP!A18</f>
        <v>1</v>
      </c>
      <c r="B13" s="448" t="str">
        <f t="shared" ref="B13:B27" si="0">IFERROR(VLOOKUP(A13,Tabla_CyP,2,FALSE),"")</f>
        <v>Esc La Capilla (JINZ 2) / Centro Educativo de Nivel Secundario (C.E.N.S.) Calingasta /  Unidad Educativa Nº 22/ Unidad Educativa Adultos (UEPA) MOVIL Nº 13</v>
      </c>
      <c r="C13" s="449"/>
      <c r="D13" s="13">
        <f t="shared" ref="D13:D27" si="1">IFERROR(VLOOKUP(A13,Tabla_CyP,9,FALSE),0)</f>
        <v>0</v>
      </c>
      <c r="E13" s="25"/>
      <c r="F13" s="391"/>
      <c r="G13" s="391"/>
      <c r="H13" s="17"/>
      <c r="I13" s="18">
        <f t="shared" ref="I13:I46" si="2">SUM(F13:G13)</f>
        <v>0</v>
      </c>
    </row>
    <row r="14" spans="1:78" ht="30" customHeight="1" x14ac:dyDescent="0.2">
      <c r="A14" s="48" t="str">
        <f>CyP!A19</f>
        <v>2</v>
      </c>
      <c r="B14" s="446" t="str">
        <f t="shared" si="0"/>
        <v xml:space="preserve">Colegio Secundario de Barreal </v>
      </c>
      <c r="C14" s="447"/>
      <c r="D14" s="13">
        <f t="shared" si="1"/>
        <v>0</v>
      </c>
      <c r="E14" s="46"/>
      <c r="F14" s="391"/>
      <c r="G14" s="391"/>
      <c r="H14" s="19"/>
      <c r="I14" s="18">
        <f t="shared" si="2"/>
        <v>0</v>
      </c>
    </row>
    <row r="15" spans="1:78" ht="20.100000000000001" customHeight="1" x14ac:dyDescent="0.2">
      <c r="A15" s="48" t="str">
        <f>CyP!A20</f>
        <v>3</v>
      </c>
      <c r="B15" s="446" t="str">
        <f t="shared" si="0"/>
        <v>Colegio Secundario de Tamberías / Esc Remedios Escalada de San Martín (JINZ 24)</v>
      </c>
      <c r="C15" s="447"/>
      <c r="D15" s="13">
        <f t="shared" si="1"/>
        <v>0</v>
      </c>
      <c r="E15" s="46"/>
      <c r="F15" s="391"/>
      <c r="G15" s="391"/>
      <c r="H15" s="19"/>
      <c r="I15" s="18">
        <f t="shared" si="2"/>
        <v>0</v>
      </c>
    </row>
    <row r="16" spans="1:78" ht="20.100000000000001" customHeight="1" x14ac:dyDescent="0.2">
      <c r="A16" s="48" t="str">
        <f>CyP!A21</f>
        <v>4</v>
      </c>
      <c r="B16" s="446" t="str">
        <f t="shared" si="0"/>
        <v>Escuela 12 de octubre</v>
      </c>
      <c r="C16" s="447"/>
      <c r="D16" s="13">
        <f t="shared" si="1"/>
        <v>0</v>
      </c>
      <c r="E16" s="46"/>
      <c r="F16" s="391"/>
      <c r="G16" s="391"/>
      <c r="H16" s="19"/>
      <c r="I16" s="18">
        <f t="shared" si="2"/>
        <v>0</v>
      </c>
    </row>
    <row r="17" spans="1:9" ht="20.100000000000001" customHeight="1" x14ac:dyDescent="0.2">
      <c r="A17" s="48" t="str">
        <f>CyP!A22</f>
        <v>5</v>
      </c>
      <c r="B17" s="446" t="str">
        <f t="shared" si="0"/>
        <v>Escuela Albergue Teniente Coronel Álvarez Condarco</v>
      </c>
      <c r="C17" s="447"/>
      <c r="D17" s="13">
        <f t="shared" si="1"/>
        <v>0</v>
      </c>
      <c r="E17" s="46"/>
      <c r="F17" s="391"/>
      <c r="G17" s="391"/>
      <c r="H17" s="19"/>
      <c r="I17" s="18">
        <f t="shared" si="2"/>
        <v>0</v>
      </c>
    </row>
    <row r="18" spans="1:9" ht="20.100000000000001" customHeight="1" x14ac:dyDescent="0.2">
      <c r="A18" s="48" t="str">
        <f>CyP!A23</f>
        <v>6</v>
      </c>
      <c r="B18" s="444" t="str">
        <f t="shared" si="0"/>
        <v>Escuela Batalla de Chacabuco</v>
      </c>
      <c r="C18" s="445"/>
      <c r="D18" s="13">
        <f t="shared" si="1"/>
        <v>0</v>
      </c>
      <c r="E18" s="46"/>
      <c r="F18" s="391"/>
      <c r="G18" s="391"/>
      <c r="H18" s="19"/>
      <c r="I18" s="18">
        <f t="shared" si="2"/>
        <v>0</v>
      </c>
    </row>
    <row r="19" spans="1:9" ht="20.100000000000001" customHeight="1" x14ac:dyDescent="0.2">
      <c r="A19" s="48" t="str">
        <f>CyP!A24</f>
        <v>7</v>
      </c>
      <c r="B19" s="446" t="str">
        <f t="shared" si="0"/>
        <v>Escuela Batalla de Maipú / Escuela Técnica de Capacitación laboral Remedios de San Martin</v>
      </c>
      <c r="C19" s="447"/>
      <c r="D19" s="13">
        <f t="shared" si="1"/>
        <v>0</v>
      </c>
      <c r="E19" s="46"/>
      <c r="F19" s="391"/>
      <c r="G19" s="391"/>
      <c r="H19" s="19"/>
      <c r="I19" s="18">
        <f t="shared" si="2"/>
        <v>0</v>
      </c>
    </row>
    <row r="20" spans="1:9" ht="20.100000000000001" customHeight="1" x14ac:dyDescent="0.2">
      <c r="A20" s="48" t="str">
        <f>CyP!A25</f>
        <v>8</v>
      </c>
      <c r="B20" s="446" t="str">
        <f t="shared" si="0"/>
        <v>Escuela Benito Juárez (JINZ 25)</v>
      </c>
      <c r="C20" s="447"/>
      <c r="D20" s="13">
        <f t="shared" si="1"/>
        <v>0</v>
      </c>
      <c r="E20" s="46"/>
      <c r="F20" s="391"/>
      <c r="G20" s="391"/>
      <c r="H20" s="19"/>
      <c r="I20" s="18">
        <f t="shared" si="2"/>
        <v>0</v>
      </c>
    </row>
    <row r="21" spans="1:9" ht="30" customHeight="1" x14ac:dyDescent="0.2">
      <c r="A21" s="48" t="str">
        <f>CyP!A26</f>
        <v>9</v>
      </c>
      <c r="B21" s="446" t="str">
        <f t="shared" si="0"/>
        <v>Escuela Clotilde Guillén de Rezzano  (JINZ 25)</v>
      </c>
      <c r="C21" s="447"/>
      <c r="D21" s="13">
        <f t="shared" si="1"/>
        <v>0</v>
      </c>
      <c r="E21" s="46"/>
      <c r="F21" s="391"/>
      <c r="G21" s="391"/>
      <c r="H21" s="19"/>
      <c r="I21" s="18">
        <f t="shared" si="2"/>
        <v>0</v>
      </c>
    </row>
    <row r="22" spans="1:9" ht="20.100000000000001" customHeight="1" x14ac:dyDescent="0.2">
      <c r="A22" s="48" t="str">
        <f>CyP!A27</f>
        <v>10</v>
      </c>
      <c r="B22" s="446" t="str">
        <f t="shared" si="0"/>
        <v>Escuela de Educación Especial (EEE) Múltiple de Calingasta</v>
      </c>
      <c r="C22" s="447"/>
      <c r="D22" s="13">
        <f t="shared" si="1"/>
        <v>0</v>
      </c>
      <c r="E22" s="46"/>
      <c r="F22" s="391"/>
      <c r="G22" s="391"/>
      <c r="H22" s="19"/>
      <c r="I22" s="18">
        <f t="shared" si="2"/>
        <v>0</v>
      </c>
    </row>
    <row r="23" spans="1:9" ht="27" customHeight="1" x14ac:dyDescent="0.2">
      <c r="A23" s="48" t="str">
        <f>CyP!A28</f>
        <v>11</v>
      </c>
      <c r="B23" s="446" t="str">
        <f t="shared" si="0"/>
        <v>Escuela Francisco Javier Muñiz (JINZ 24)</v>
      </c>
      <c r="C23" s="447"/>
      <c r="D23" s="13">
        <f t="shared" si="1"/>
        <v>0</v>
      </c>
      <c r="E23" s="46"/>
      <c r="F23" s="391"/>
      <c r="G23" s="391"/>
      <c r="H23" s="19"/>
      <c r="I23" s="18">
        <f t="shared" si="2"/>
        <v>0</v>
      </c>
    </row>
    <row r="24" spans="1:9" ht="20.100000000000001" customHeight="1" x14ac:dyDescent="0.2">
      <c r="A24" s="48" t="str">
        <f>CyP!A29</f>
        <v>12</v>
      </c>
      <c r="B24" s="446" t="str">
        <f t="shared" si="0"/>
        <v>Escuela Jorge Newbery (JINZ 2)</v>
      </c>
      <c r="C24" s="447"/>
      <c r="D24" s="13">
        <f t="shared" si="1"/>
        <v>0</v>
      </c>
      <c r="E24" s="46"/>
      <c r="F24" s="391"/>
      <c r="G24" s="391"/>
      <c r="H24" s="19"/>
      <c r="I24" s="18">
        <f t="shared" si="2"/>
        <v>0</v>
      </c>
    </row>
    <row r="25" spans="1:9" ht="20.100000000000001" customHeight="1" x14ac:dyDescent="0.2">
      <c r="A25" s="48" t="str">
        <f>CyP!A30</f>
        <v>13</v>
      </c>
      <c r="B25" s="446" t="str">
        <f t="shared" si="0"/>
        <v>Escuela José Clemente Sarmiento</v>
      </c>
      <c r="C25" s="447"/>
      <c r="D25" s="13">
        <f t="shared" si="1"/>
        <v>0</v>
      </c>
      <c r="E25" s="46"/>
      <c r="F25" s="391"/>
      <c r="G25" s="391"/>
      <c r="H25" s="19"/>
      <c r="I25" s="18">
        <f t="shared" si="2"/>
        <v>0</v>
      </c>
    </row>
    <row r="26" spans="1:9" ht="20.100000000000001" customHeight="1" x14ac:dyDescent="0.2">
      <c r="A26" s="48" t="str">
        <f>CyP!A31</f>
        <v>14</v>
      </c>
      <c r="B26" s="446" t="str">
        <f t="shared" si="0"/>
        <v>Escuela Juan Pedro Esnaola ( JINZ 2)</v>
      </c>
      <c r="C26" s="447"/>
      <c r="D26" s="13">
        <f t="shared" si="1"/>
        <v>0</v>
      </c>
      <c r="E26" s="46"/>
      <c r="F26" s="391"/>
      <c r="G26" s="391"/>
      <c r="H26" s="19"/>
      <c r="I26" s="18">
        <f t="shared" si="2"/>
        <v>0</v>
      </c>
    </row>
    <row r="27" spans="1:9" ht="20.100000000000001" customHeight="1" x14ac:dyDescent="0.2">
      <c r="A27" s="48" t="str">
        <f>CyP!A32</f>
        <v>15</v>
      </c>
      <c r="B27" s="446" t="str">
        <f t="shared" si="0"/>
        <v>Escuela Luis Pasteur</v>
      </c>
      <c r="C27" s="447"/>
      <c r="D27" s="13">
        <f t="shared" si="1"/>
        <v>0</v>
      </c>
      <c r="E27" s="46"/>
      <c r="F27" s="391"/>
      <c r="G27" s="391"/>
      <c r="H27" s="19"/>
      <c r="I27" s="18">
        <f t="shared" si="2"/>
        <v>0</v>
      </c>
    </row>
    <row r="28" spans="1:9" ht="20.100000000000001" customHeight="1" x14ac:dyDescent="0.2">
      <c r="A28" s="48" t="str">
        <f>CyP!A33</f>
        <v>16</v>
      </c>
      <c r="B28" s="446" t="str">
        <f t="shared" ref="B28:B30" si="3">IFERROR(VLOOKUP(A28,Tabla_CyP,2,FALSE),"")</f>
        <v>Escuela Martín Gil (JINZ 24)</v>
      </c>
      <c r="C28" s="447"/>
      <c r="D28" s="13">
        <f t="shared" ref="D28:D33" si="4">IFERROR(VLOOKUP(A28,Tabla_CyP,9,FALSE),0)</f>
        <v>0</v>
      </c>
      <c r="E28" s="46"/>
      <c r="F28" s="391"/>
      <c r="G28" s="391"/>
      <c r="H28" s="19"/>
      <c r="I28" s="18">
        <f t="shared" si="2"/>
        <v>0</v>
      </c>
    </row>
    <row r="29" spans="1:9" ht="20.100000000000001" customHeight="1" x14ac:dyDescent="0.2">
      <c r="A29" s="48" t="str">
        <f>CyP!A34</f>
        <v>17</v>
      </c>
      <c r="B29" s="446" t="str">
        <f t="shared" si="3"/>
        <v>Escuela Saturnino María de Laspiur ( JINZ 25)</v>
      </c>
      <c r="C29" s="447"/>
      <c r="D29" s="13">
        <f t="shared" si="4"/>
        <v>0</v>
      </c>
      <c r="E29" s="46"/>
      <c r="F29" s="391"/>
      <c r="G29" s="391"/>
      <c r="H29" s="19"/>
      <c r="I29" s="18">
        <f t="shared" si="2"/>
        <v>0</v>
      </c>
    </row>
    <row r="30" spans="1:9" ht="20.100000000000001" customHeight="1" x14ac:dyDescent="0.2">
      <c r="A30" s="48" t="str">
        <f>CyP!A35</f>
        <v>18</v>
      </c>
      <c r="B30" s="446" t="str">
        <f t="shared" si="3"/>
        <v>Escuela Saturnino S. Aráoz / Unidad Educativa para Adultos (UEPA) Movil Nº 7.</v>
      </c>
      <c r="C30" s="447"/>
      <c r="D30" s="13">
        <f t="shared" si="4"/>
        <v>0</v>
      </c>
      <c r="E30" s="46"/>
      <c r="F30" s="391"/>
      <c r="G30" s="391"/>
      <c r="H30" s="19"/>
      <c r="I30" s="18">
        <f t="shared" si="2"/>
        <v>0</v>
      </c>
    </row>
    <row r="31" spans="1:9" ht="20.100000000000001" customHeight="1" x14ac:dyDescent="0.2">
      <c r="A31" s="48" t="str">
        <f>CyP!A36</f>
        <v>19</v>
      </c>
      <c r="B31" s="446" t="str">
        <f t="shared" ref="B31:B41" si="5">IFERROR(VLOOKUP(A31,Tabla_CyP,2,FALSE),"")</f>
        <v>Escuela Técnica General Manuel Savio</v>
      </c>
      <c r="C31" s="447"/>
      <c r="D31" s="13">
        <f t="shared" si="4"/>
        <v>0</v>
      </c>
      <c r="E31" s="46"/>
      <c r="F31" s="391"/>
      <c r="G31" s="391"/>
      <c r="H31" s="19"/>
      <c r="I31" s="18">
        <f t="shared" si="2"/>
        <v>0</v>
      </c>
    </row>
    <row r="32" spans="1:9" ht="20.100000000000001" customHeight="1" x14ac:dyDescent="0.2">
      <c r="A32" s="48" t="e">
        <f>CyP!#REF!</f>
        <v>#REF!</v>
      </c>
      <c r="B32" s="446" t="str">
        <f t="shared" si="5"/>
        <v/>
      </c>
      <c r="C32" s="447"/>
      <c r="D32" s="13">
        <f t="shared" si="4"/>
        <v>0</v>
      </c>
      <c r="E32" s="46"/>
      <c r="F32" s="391"/>
      <c r="G32" s="391"/>
      <c r="H32" s="19"/>
      <c r="I32" s="18">
        <f t="shared" si="2"/>
        <v>0</v>
      </c>
    </row>
    <row r="33" spans="1:9" ht="20.100000000000001" customHeight="1" x14ac:dyDescent="0.2">
      <c r="A33" s="48" t="e">
        <f>CyP!#REF!</f>
        <v>#REF!</v>
      </c>
      <c r="B33" s="446" t="str">
        <f t="shared" si="5"/>
        <v/>
      </c>
      <c r="C33" s="447"/>
      <c r="D33" s="13">
        <f t="shared" si="4"/>
        <v>0</v>
      </c>
      <c r="E33" s="46"/>
      <c r="F33" s="391"/>
      <c r="G33" s="391"/>
      <c r="H33" s="19"/>
      <c r="I33" s="18">
        <f t="shared" si="2"/>
        <v>0</v>
      </c>
    </row>
    <row r="34" spans="1:9" ht="20.100000000000001" customHeight="1" x14ac:dyDescent="0.2">
      <c r="A34" s="48" t="e">
        <f>CyP!#REF!</f>
        <v>#REF!</v>
      </c>
      <c r="B34" s="446" t="str">
        <f t="shared" si="5"/>
        <v/>
      </c>
      <c r="C34" s="447"/>
      <c r="D34" s="13">
        <f t="shared" ref="D34:D41" si="6">IFERROR(VLOOKUP(A34,Tabla_CyP,9,FALSE),0)</f>
        <v>0</v>
      </c>
      <c r="E34" s="46"/>
      <c r="F34" s="391"/>
      <c r="G34" s="391"/>
      <c r="H34" s="19"/>
      <c r="I34" s="18">
        <f t="shared" si="2"/>
        <v>0</v>
      </c>
    </row>
    <row r="35" spans="1:9" ht="20.100000000000001" customHeight="1" x14ac:dyDescent="0.2">
      <c r="A35" s="48" t="e">
        <f>CyP!#REF!</f>
        <v>#REF!</v>
      </c>
      <c r="B35" s="446" t="str">
        <f t="shared" si="5"/>
        <v/>
      </c>
      <c r="C35" s="447"/>
      <c r="D35" s="13">
        <f t="shared" si="6"/>
        <v>0</v>
      </c>
      <c r="E35" s="46"/>
      <c r="F35" s="391"/>
      <c r="G35" s="391"/>
      <c r="H35" s="19"/>
      <c r="I35" s="18">
        <f t="shared" si="2"/>
        <v>0</v>
      </c>
    </row>
    <row r="36" spans="1:9" ht="20.100000000000001" customHeight="1" x14ac:dyDescent="0.2">
      <c r="A36" s="48" t="e">
        <f>CyP!#REF!</f>
        <v>#REF!</v>
      </c>
      <c r="B36" s="446" t="str">
        <f t="shared" si="5"/>
        <v/>
      </c>
      <c r="C36" s="447"/>
      <c r="D36" s="13">
        <f t="shared" si="6"/>
        <v>0</v>
      </c>
      <c r="E36" s="46"/>
      <c r="F36" s="391"/>
      <c r="G36" s="391"/>
      <c r="H36" s="19"/>
      <c r="I36" s="18">
        <f t="shared" si="2"/>
        <v>0</v>
      </c>
    </row>
    <row r="37" spans="1:9" ht="20.100000000000001" customHeight="1" x14ac:dyDescent="0.2">
      <c r="A37" s="48" t="e">
        <f>CyP!#REF!</f>
        <v>#REF!</v>
      </c>
      <c r="B37" s="446" t="str">
        <f t="shared" si="5"/>
        <v/>
      </c>
      <c r="C37" s="447"/>
      <c r="D37" s="13">
        <f t="shared" si="6"/>
        <v>0</v>
      </c>
      <c r="E37" s="46"/>
      <c r="F37" s="391"/>
      <c r="G37" s="391"/>
      <c r="H37" s="19"/>
      <c r="I37" s="18">
        <f t="shared" si="2"/>
        <v>0</v>
      </c>
    </row>
    <row r="38" spans="1:9" ht="20.100000000000001" customHeight="1" x14ac:dyDescent="0.2">
      <c r="A38" s="48" t="e">
        <f>CyP!#REF!</f>
        <v>#REF!</v>
      </c>
      <c r="B38" s="446" t="str">
        <f t="shared" si="5"/>
        <v/>
      </c>
      <c r="C38" s="447"/>
      <c r="D38" s="13">
        <f t="shared" si="6"/>
        <v>0</v>
      </c>
      <c r="E38" s="46"/>
      <c r="F38" s="391"/>
      <c r="G38" s="391"/>
      <c r="H38" s="19"/>
      <c r="I38" s="18">
        <f t="shared" si="2"/>
        <v>0</v>
      </c>
    </row>
    <row r="39" spans="1:9" ht="20.100000000000001" customHeight="1" x14ac:dyDescent="0.2">
      <c r="A39" s="48" t="e">
        <f>CyP!#REF!</f>
        <v>#REF!</v>
      </c>
      <c r="B39" s="446" t="str">
        <f t="shared" si="5"/>
        <v/>
      </c>
      <c r="C39" s="447"/>
      <c r="D39" s="13">
        <f t="shared" si="6"/>
        <v>0</v>
      </c>
      <c r="E39" s="46"/>
      <c r="F39" s="391"/>
      <c r="G39" s="391"/>
      <c r="H39" s="19"/>
      <c r="I39" s="18">
        <f t="shared" si="2"/>
        <v>0</v>
      </c>
    </row>
    <row r="40" spans="1:9" ht="20.100000000000001" customHeight="1" x14ac:dyDescent="0.2">
      <c r="A40" s="48" t="e">
        <f>CyP!#REF!</f>
        <v>#REF!</v>
      </c>
      <c r="B40" s="446" t="str">
        <f t="shared" si="5"/>
        <v/>
      </c>
      <c r="C40" s="447"/>
      <c r="D40" s="13">
        <f t="shared" si="6"/>
        <v>0</v>
      </c>
      <c r="E40" s="46"/>
      <c r="F40" s="391"/>
      <c r="G40" s="391"/>
      <c r="H40" s="19"/>
      <c r="I40" s="18">
        <f t="shared" si="2"/>
        <v>0</v>
      </c>
    </row>
    <row r="41" spans="1:9" ht="20.100000000000001" customHeight="1" x14ac:dyDescent="0.2">
      <c r="A41" s="48" t="e">
        <f>CyP!#REF!</f>
        <v>#REF!</v>
      </c>
      <c r="B41" s="446" t="str">
        <f t="shared" si="5"/>
        <v/>
      </c>
      <c r="C41" s="447"/>
      <c r="D41" s="13">
        <f t="shared" si="6"/>
        <v>0</v>
      </c>
      <c r="E41" s="46"/>
      <c r="F41" s="391"/>
      <c r="G41" s="391"/>
      <c r="H41" s="19"/>
      <c r="I41" s="18">
        <f t="shared" si="2"/>
        <v>0</v>
      </c>
    </row>
    <row r="42" spans="1:9" ht="20.100000000000001" customHeight="1" x14ac:dyDescent="0.2">
      <c r="A42" s="48" t="e">
        <f>CyP!#REF!</f>
        <v>#REF!</v>
      </c>
      <c r="B42" s="446" t="str">
        <f>IFERROR(VLOOKUP(A42,Tabla_CyP,2,FALSE),"")</f>
        <v/>
      </c>
      <c r="C42" s="447"/>
      <c r="D42" s="13">
        <f>IFERROR(VLOOKUP(A42,Tabla_CyP,9,FALSE),0)</f>
        <v>0</v>
      </c>
      <c r="E42" s="46"/>
      <c r="F42" s="392"/>
      <c r="G42" s="392"/>
      <c r="I42" s="18">
        <f t="shared" si="2"/>
        <v>0</v>
      </c>
    </row>
    <row r="43" spans="1:9" ht="20.100000000000001" customHeight="1" x14ac:dyDescent="0.2">
      <c r="A43" s="48" t="e">
        <f>CyP!#REF!</f>
        <v>#REF!</v>
      </c>
      <c r="B43" s="446" t="str">
        <f>IFERROR(VLOOKUP(A43,Tabla_CyP,2,FALSE),"")</f>
        <v/>
      </c>
      <c r="C43" s="447"/>
      <c r="D43" s="13">
        <f>IFERROR(VLOOKUP(A43,Tabla_CyP,9,FALSE),0)</f>
        <v>0</v>
      </c>
      <c r="E43" s="46"/>
      <c r="F43" s="392"/>
      <c r="G43" s="392"/>
      <c r="I43" s="18">
        <f t="shared" si="2"/>
        <v>0</v>
      </c>
    </row>
    <row r="44" spans="1:9" ht="20.100000000000001" customHeight="1" x14ac:dyDescent="0.2">
      <c r="A44" s="48" t="e">
        <f>CyP!#REF!</f>
        <v>#REF!</v>
      </c>
      <c r="B44" s="446" t="str">
        <f>IFERROR(VLOOKUP(A44,Tabla_CyP,2,FALSE),"")</f>
        <v/>
      </c>
      <c r="C44" s="447"/>
      <c r="D44" s="13">
        <f>IFERROR(VLOOKUP(A44,Tabla_CyP,9,FALSE),0)</f>
        <v>0</v>
      </c>
      <c r="E44" s="46"/>
      <c r="F44" s="392"/>
      <c r="G44" s="392"/>
      <c r="I44" s="18">
        <f t="shared" si="2"/>
        <v>0</v>
      </c>
    </row>
    <row r="45" spans="1:9" ht="20.100000000000001" customHeight="1" x14ac:dyDescent="0.2">
      <c r="A45" s="48">
        <f>CyP!A38</f>
        <v>0</v>
      </c>
      <c r="B45" s="446" t="str">
        <f>IFERROR(VLOOKUP(A45,Tabla_CyP,2,FALSE),"")</f>
        <v/>
      </c>
      <c r="C45" s="447"/>
      <c r="D45" s="13">
        <f>IFERROR(VLOOKUP(A45,Tabla_CyP,9,FALSE),0)</f>
        <v>0</v>
      </c>
      <c r="E45" s="46"/>
      <c r="F45" s="392"/>
      <c r="G45" s="392"/>
      <c r="I45" s="18">
        <f t="shared" si="2"/>
        <v>0</v>
      </c>
    </row>
    <row r="46" spans="1:9" ht="20.100000000000001" customHeight="1" x14ac:dyDescent="0.2">
      <c r="A46" s="48" t="str">
        <f>CyP!A39</f>
        <v xml:space="preserve"> </v>
      </c>
      <c r="B46" s="50" t="s">
        <v>9</v>
      </c>
      <c r="C46" s="52"/>
      <c r="D46" s="49">
        <f>SUM(D13:D45)</f>
        <v>0</v>
      </c>
      <c r="E46" s="47"/>
      <c r="F46" s="393"/>
      <c r="G46" s="393"/>
      <c r="I46" s="18">
        <f t="shared" si="2"/>
        <v>0</v>
      </c>
    </row>
    <row r="47" spans="1:9" ht="20.100000000000001" customHeight="1" x14ac:dyDescent="0.2">
      <c r="A47" s="5"/>
      <c r="B47" s="5"/>
      <c r="C47" s="5"/>
      <c r="D47" s="5"/>
      <c r="E47" s="5"/>
      <c r="F47" s="5"/>
      <c r="G47" s="5"/>
    </row>
    <row r="48" spans="1:9" ht="20.100000000000001" customHeight="1" x14ac:dyDescent="0.2">
      <c r="A48" s="5"/>
      <c r="B48" s="5"/>
      <c r="C48" s="5"/>
      <c r="D48" s="26" t="s">
        <v>19</v>
      </c>
      <c r="E48" s="5">
        <v>0</v>
      </c>
      <c r="F48" s="27">
        <f>SUMPRODUCT($D$13:$D$45,F13:F45)</f>
        <v>0</v>
      </c>
      <c r="G48" s="27">
        <f>SUMPRODUCT($D$13:$D$45,G13:G45)</f>
        <v>0</v>
      </c>
      <c r="H48" s="20"/>
    </row>
    <row r="49" spans="1:9" ht="20.100000000000001" customHeight="1" x14ac:dyDescent="0.2">
      <c r="A49" s="5"/>
      <c r="B49" s="5"/>
      <c r="C49" s="5"/>
      <c r="D49" s="26" t="s">
        <v>20</v>
      </c>
      <c r="E49" s="5">
        <v>0</v>
      </c>
      <c r="F49" s="27">
        <f>E49+F48</f>
        <v>0</v>
      </c>
      <c r="G49" s="27">
        <f>F49+G48</f>
        <v>0</v>
      </c>
      <c r="H49" s="20"/>
    </row>
    <row r="50" spans="1:9" ht="20.100000000000001" customHeight="1" x14ac:dyDescent="0.2">
      <c r="A50" s="5"/>
      <c r="B50" s="5"/>
      <c r="C50" s="5"/>
      <c r="D50" s="28"/>
      <c r="E50" s="29" t="s">
        <v>893</v>
      </c>
      <c r="F50" s="5"/>
      <c r="G50" s="5"/>
    </row>
    <row r="51" spans="1:9" ht="20.100000000000001" customHeight="1" x14ac:dyDescent="0.2">
      <c r="A51" s="5"/>
      <c r="B51" s="5"/>
      <c r="C51" s="5"/>
      <c r="D51" s="26" t="s">
        <v>21</v>
      </c>
      <c r="E51" s="30">
        <f>Anticipo_Financiero*Monto_Oferta</f>
        <v>0</v>
      </c>
      <c r="F51" s="30">
        <f>Monto_Oferta*F48*(1-Anticipo_Financiero)</f>
        <v>0</v>
      </c>
      <c r="G51" s="30">
        <f>Monto_Oferta*G48*(1-Anticipo_Financiero)</f>
        <v>0</v>
      </c>
      <c r="H51" s="9"/>
      <c r="I51" s="9"/>
    </row>
    <row r="52" spans="1:9" ht="20.100000000000001" customHeight="1" x14ac:dyDescent="0.2">
      <c r="A52" s="5"/>
      <c r="B52" s="5"/>
      <c r="C52" s="5"/>
      <c r="D52" s="26" t="s">
        <v>869</v>
      </c>
      <c r="E52" s="30">
        <f>E51</f>
        <v>0</v>
      </c>
      <c r="F52" s="30">
        <f>E52+F51</f>
        <v>0</v>
      </c>
      <c r="G52" s="30">
        <f>F52+G51</f>
        <v>0</v>
      </c>
      <c r="H52" s="9"/>
    </row>
    <row r="53" spans="1:9" ht="20.100000000000001" customHeight="1" x14ac:dyDescent="0.2">
      <c r="E53" s="21">
        <v>0</v>
      </c>
    </row>
    <row r="54" spans="1:9" ht="20.100000000000001" customHeight="1" x14ac:dyDescent="0.2">
      <c r="E54" s="21">
        <v>0</v>
      </c>
    </row>
  </sheetData>
  <mergeCells count="39">
    <mergeCell ref="B45:C45"/>
    <mergeCell ref="B42:C42"/>
    <mergeCell ref="B43:C43"/>
    <mergeCell ref="B44:C44"/>
    <mergeCell ref="B28:C28"/>
    <mergeCell ref="B29:C29"/>
    <mergeCell ref="B30:C30"/>
    <mergeCell ref="B41:C41"/>
    <mergeCell ref="B36:C36"/>
    <mergeCell ref="B37:C37"/>
    <mergeCell ref="B38:C38"/>
    <mergeCell ref="B39:C39"/>
    <mergeCell ref="B40:C40"/>
    <mergeCell ref="B31:C31"/>
    <mergeCell ref="B32:C32"/>
    <mergeCell ref="B33:C33"/>
    <mergeCell ref="B34:C34"/>
    <mergeCell ref="B35:C35"/>
    <mergeCell ref="B23:C23"/>
    <mergeCell ref="B24:C24"/>
    <mergeCell ref="B25:C25"/>
    <mergeCell ref="B26:C26"/>
    <mergeCell ref="B27:C27"/>
    <mergeCell ref="B13:C13"/>
    <mergeCell ref="B14:C14"/>
    <mergeCell ref="B15:C15"/>
    <mergeCell ref="B16:C16"/>
    <mergeCell ref="B17:C17"/>
    <mergeCell ref="B18:C18"/>
    <mergeCell ref="B19:C19"/>
    <mergeCell ref="B20:C20"/>
    <mergeCell ref="B21:C21"/>
    <mergeCell ref="B22:C22"/>
    <mergeCell ref="A8:D8"/>
    <mergeCell ref="F10:G10"/>
    <mergeCell ref="I10:I11"/>
    <mergeCell ref="A10:A11"/>
    <mergeCell ref="B10:C11"/>
    <mergeCell ref="D10:D11"/>
  </mergeCells>
  <conditionalFormatting sqref="A13:B13 A14:A46">
    <cfRule type="expression" dxfId="88" priority="156" stopIfTrue="1">
      <formula>#REF!&gt;0</formula>
    </cfRule>
    <cfRule type="expression" dxfId="87" priority="157" stopIfTrue="1">
      <formula>#REF!&gt;0</formula>
    </cfRule>
    <cfRule type="expression" dxfId="86" priority="158" stopIfTrue="1">
      <formula>#REF!&gt;0</formula>
    </cfRule>
  </conditionalFormatting>
  <conditionalFormatting sqref="B14:B45">
    <cfRule type="expression" dxfId="85" priority="1" stopIfTrue="1">
      <formula>#REF!&gt;0</formula>
    </cfRule>
    <cfRule type="expression" dxfId="84" priority="2" stopIfTrue="1">
      <formula>#REF!&gt;0</formula>
    </cfRule>
    <cfRule type="expression" dxfId="83" priority="3" stopIfTrue="1">
      <formula>#REF!&gt;0</formula>
    </cfRule>
  </conditionalFormatting>
  <pageMargins left="0.78740157480314965" right="0.78740157480314965" top="1.3779527559055118" bottom="0.78740157480314965" header="0.78740157480314965" footer="0.39370078740157483"/>
  <pageSetup paperSize="8" scale="37" fitToWidth="0" fitToHeight="0" pageOrder="overThenDown" orientation="portrait"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C1:L3"/>
  <sheetViews>
    <sheetView showGridLines="0" topLeftCell="A10" zoomScale="85" zoomScaleNormal="85" zoomScaleSheetLayoutView="75" workbookViewId="0">
      <selection activeCell="C3" sqref="C3:L3"/>
    </sheetView>
  </sheetViews>
  <sheetFormatPr baseColWidth="10" defaultColWidth="10.7109375" defaultRowHeight="15" x14ac:dyDescent="0.25"/>
  <cols>
    <col min="1" max="16384" width="10.7109375" style="1"/>
  </cols>
  <sheetData>
    <row r="1" spans="3:12" ht="23.25" x14ac:dyDescent="0.35">
      <c r="C1" s="450" t="str">
        <f>"OBRA: " &amp; UPPER(Obra)</f>
        <v>OBRA: MANTENIMIENTO CALINGASTA- SECTOR 1.B</v>
      </c>
      <c r="D1" s="450"/>
      <c r="E1" s="450"/>
      <c r="F1" s="450"/>
      <c r="G1" s="450"/>
      <c r="H1" s="450"/>
      <c r="I1" s="450"/>
      <c r="J1" s="450"/>
      <c r="K1" s="450"/>
      <c r="L1" s="450"/>
    </row>
    <row r="2" spans="3:12" ht="23.25" x14ac:dyDescent="0.35">
      <c r="C2" s="450" t="s">
        <v>907</v>
      </c>
      <c r="D2" s="450"/>
      <c r="E2" s="450"/>
      <c r="F2" s="450"/>
      <c r="G2" s="450"/>
      <c r="H2" s="450"/>
      <c r="I2" s="450"/>
      <c r="J2" s="450"/>
      <c r="K2" s="450"/>
      <c r="L2" s="450"/>
    </row>
    <row r="3" spans="3:12" ht="23.25" x14ac:dyDescent="0.35">
      <c r="C3" s="450" t="s">
        <v>908</v>
      </c>
      <c r="D3" s="450"/>
      <c r="E3" s="450"/>
      <c r="F3" s="450"/>
      <c r="G3" s="450"/>
      <c r="H3" s="450"/>
      <c r="I3" s="450"/>
      <c r="J3" s="450"/>
      <c r="K3" s="450"/>
      <c r="L3" s="450"/>
    </row>
  </sheetData>
  <mergeCells count="3">
    <mergeCell ref="C1:L1"/>
    <mergeCell ref="C2:L2"/>
    <mergeCell ref="C3:L3"/>
  </mergeCells>
  <pageMargins left="0.78740157480314965" right="0.78740157480314965" top="1.3779527559055118" bottom="0.78740157480314965" header="0.78740157480314965" footer="0.39370078740157483"/>
  <pageSetup paperSize="9" scale="58" orientation="landscape" r:id="rId1"/>
  <headerFooter>
    <oddHeader>&amp;L&amp;G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C1:J3"/>
  <sheetViews>
    <sheetView showGridLines="0" view="pageLayout" topLeftCell="A13" zoomScaleNormal="55" zoomScaleSheetLayoutView="75" workbookViewId="0">
      <selection activeCell="P14" sqref="P14"/>
    </sheetView>
  </sheetViews>
  <sheetFormatPr baseColWidth="10" defaultColWidth="11.42578125" defaultRowHeight="15" x14ac:dyDescent="0.25"/>
  <cols>
    <col min="1" max="2" width="11.42578125" style="1"/>
    <col min="3" max="10" width="13.28515625" style="1" bestFit="1" customWidth="1"/>
    <col min="11" max="11" width="23.28515625" style="1" customWidth="1"/>
    <col min="12" max="32" width="13.28515625" style="1" bestFit="1" customWidth="1"/>
    <col min="33" max="33" width="14.42578125" style="1" bestFit="1" customWidth="1"/>
    <col min="34" max="34" width="13.5703125" style="1" bestFit="1" customWidth="1"/>
    <col min="35" max="35" width="15.140625" style="1" customWidth="1"/>
    <col min="36" max="37" width="11.42578125" style="1"/>
    <col min="38" max="38" width="18.7109375" style="1" customWidth="1"/>
    <col min="39" max="42" width="11.42578125" style="1"/>
    <col min="43" max="43" width="14.42578125" style="1" bestFit="1" customWidth="1"/>
    <col min="44" max="16384" width="11.42578125" style="1"/>
  </cols>
  <sheetData>
    <row r="1" spans="3:10" ht="23.25" x14ac:dyDescent="0.35">
      <c r="C1" s="451" t="str">
        <f>"OBRA: " &amp; UPPER(Obra)</f>
        <v>OBRA: MANTENIMIENTO CALINGASTA- SECTOR 1.B</v>
      </c>
      <c r="D1" s="451"/>
      <c r="E1" s="451"/>
      <c r="F1" s="451"/>
      <c r="G1" s="451"/>
      <c r="H1" s="451"/>
      <c r="I1" s="451"/>
      <c r="J1" s="451"/>
    </row>
    <row r="2" spans="3:10" ht="23.25" x14ac:dyDescent="0.35">
      <c r="C2" s="450" t="s">
        <v>909</v>
      </c>
      <c r="D2" s="450"/>
      <c r="E2" s="450"/>
      <c r="F2" s="450"/>
      <c r="G2" s="450"/>
      <c r="H2" s="450"/>
      <c r="I2" s="450"/>
      <c r="J2" s="450"/>
    </row>
    <row r="3" spans="3:10" ht="23.25" x14ac:dyDescent="0.35">
      <c r="C3" s="450" t="s">
        <v>910</v>
      </c>
      <c r="D3" s="450"/>
      <c r="E3" s="450"/>
      <c r="F3" s="450"/>
      <c r="G3" s="450"/>
      <c r="H3" s="450"/>
      <c r="I3" s="450"/>
      <c r="J3" s="450"/>
    </row>
  </sheetData>
  <mergeCells count="3">
    <mergeCell ref="C1:J1"/>
    <mergeCell ref="C2:J2"/>
    <mergeCell ref="C3:J3"/>
  </mergeCells>
  <pageMargins left="0.78740157480314965" right="0.78740157480314965" top="1.3779527559055118" bottom="0.78740157480314965" header="0.78740157480314965" footer="0.39370078740157483"/>
  <pageSetup paperSize="9" scale="76" pageOrder="overThenDown" orientation="landscape" r:id="rId1"/>
  <headerFooter>
    <oddHeader>&amp;L&amp;G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2"/>
  <sheetViews>
    <sheetView showZeros="0" zoomScale="80" zoomScaleNormal="80" zoomScalePageLayoutView="115" workbookViewId="0">
      <selection activeCell="D18" sqref="D18"/>
    </sheetView>
  </sheetViews>
  <sheetFormatPr baseColWidth="10" defaultColWidth="11.42578125" defaultRowHeight="20.100000000000001" customHeight="1" x14ac:dyDescent="0.2"/>
  <cols>
    <col min="1" max="1" width="35.5703125" style="2" bestFit="1" customWidth="1"/>
    <col min="2" max="2" width="55.7109375" style="2" customWidth="1"/>
    <col min="3" max="3" width="20.7109375" style="2" customWidth="1"/>
    <col min="4" max="5" width="15.7109375" style="2" customWidth="1"/>
    <col min="6" max="16384" width="11.42578125" style="2"/>
  </cols>
  <sheetData>
    <row r="1" spans="1:6" ht="20.100000000000001" customHeight="1" x14ac:dyDescent="0.2">
      <c r="A1" s="3" t="str">
        <f>Datos!A2</f>
        <v xml:space="preserve">COMITENTE : </v>
      </c>
      <c r="B1" s="3" t="str">
        <f>Datos!C2</f>
        <v>DIRECCIÓN PROVINCIAL RED DE GAS</v>
      </c>
      <c r="E1" s="4"/>
    </row>
    <row r="2" spans="1:6" s="5" customFormat="1" ht="20.100000000000001" customHeight="1" x14ac:dyDescent="0.2">
      <c r="A2" s="3" t="str">
        <f>Datos!A3</f>
        <v>OBRA :</v>
      </c>
      <c r="B2" s="3" t="str">
        <f>Datos!C3</f>
        <v>MANTENIMIENTO CALINGASTA- SECTOR 1.B</v>
      </c>
    </row>
    <row r="3" spans="1:6" s="5" customFormat="1" ht="20.100000000000001" customHeight="1" x14ac:dyDescent="0.2">
      <c r="A3" s="3" t="str">
        <f>Datos!A4</f>
        <v>UBICACION:</v>
      </c>
      <c r="B3" s="3" t="str">
        <f>Datos!C4</f>
        <v>Departamento CALINGASTA</v>
      </c>
    </row>
    <row r="4" spans="1:6" s="5" customFormat="1" ht="20.100000000000001" customHeight="1" x14ac:dyDescent="0.2">
      <c r="A4" s="3" t="str">
        <f>Datos!A5</f>
        <v>CONCURSO DE PRECIOS N°:</v>
      </c>
      <c r="B4" s="3">
        <f>Datos!C5</f>
        <v>0</v>
      </c>
    </row>
    <row r="5" spans="1:6" s="5" customFormat="1" ht="20.100000000000001" customHeight="1" x14ac:dyDescent="0.2">
      <c r="A5" s="3" t="str">
        <f>Datos!A13</f>
        <v xml:space="preserve">EMPRESA CONSTRUCTORA:  </v>
      </c>
      <c r="B5" s="3">
        <f>Datos!C13</f>
        <v>0</v>
      </c>
    </row>
    <row r="6" spans="1:6" ht="20.100000000000001" customHeight="1" x14ac:dyDescent="0.2">
      <c r="A6" s="3"/>
      <c r="B6" s="3"/>
      <c r="C6" s="3"/>
      <c r="D6" s="3"/>
      <c r="E6" s="3"/>
      <c r="F6" s="3"/>
    </row>
    <row r="7" spans="1:6" ht="20.100000000000001" customHeight="1" x14ac:dyDescent="0.2">
      <c r="A7" s="458" t="s">
        <v>38</v>
      </c>
      <c r="B7" s="459"/>
      <c r="C7" s="459"/>
      <c r="D7" s="459"/>
      <c r="E7" s="460"/>
    </row>
    <row r="8" spans="1:6" ht="20.100000000000001" customHeight="1" x14ac:dyDescent="0.2">
      <c r="A8" s="461" t="s">
        <v>530</v>
      </c>
      <c r="B8" s="462"/>
      <c r="C8" s="463"/>
      <c r="D8" s="463"/>
      <c r="E8" s="464"/>
    </row>
    <row r="10" spans="1:6" ht="20.100000000000001" customHeight="1" x14ac:dyDescent="0.2">
      <c r="A10" s="454"/>
      <c r="B10" s="455"/>
      <c r="C10" s="56" t="s">
        <v>42</v>
      </c>
      <c r="D10" s="57" t="s">
        <v>39</v>
      </c>
      <c r="E10" s="57" t="s">
        <v>40</v>
      </c>
    </row>
    <row r="11" spans="1:6" ht="20.100000000000001" customHeight="1" x14ac:dyDescent="0.2">
      <c r="A11" s="452" t="s">
        <v>897</v>
      </c>
      <c r="B11" s="453"/>
      <c r="C11" s="75">
        <f>ROUND(SUBTOTAL(9,C12:C34),2)</f>
        <v>0</v>
      </c>
      <c r="D11" s="14">
        <f>SUBTOTAL(9,D12:D34)</f>
        <v>0</v>
      </c>
      <c r="E11" s="10"/>
    </row>
    <row r="12" spans="1:6" ht="20.100000000000001" customHeight="1" x14ac:dyDescent="0.2">
      <c r="A12" s="465"/>
      <c r="B12" s="466"/>
      <c r="C12" s="104"/>
      <c r="D12" s="13">
        <f t="shared" ref="D12:D24" si="0">IFERROR(C12/GG_Obra,0)</f>
        <v>0</v>
      </c>
      <c r="E12" s="13">
        <f t="shared" ref="E12:E24" si="1">IFERROR(C12/Gastos_Generales_Pesos,0)</f>
        <v>0</v>
      </c>
    </row>
    <row r="13" spans="1:6" ht="20.100000000000001" customHeight="1" x14ac:dyDescent="0.2">
      <c r="A13" s="465"/>
      <c r="B13" s="466"/>
      <c r="C13" s="104"/>
      <c r="D13" s="13">
        <f t="shared" si="0"/>
        <v>0</v>
      </c>
      <c r="E13" s="13">
        <f t="shared" si="1"/>
        <v>0</v>
      </c>
    </row>
    <row r="14" spans="1:6" ht="20.100000000000001" customHeight="1" x14ac:dyDescent="0.2">
      <c r="A14" s="465"/>
      <c r="B14" s="466"/>
      <c r="C14" s="104"/>
      <c r="D14" s="13">
        <f t="shared" si="0"/>
        <v>0</v>
      </c>
      <c r="E14" s="13">
        <f t="shared" si="1"/>
        <v>0</v>
      </c>
    </row>
    <row r="15" spans="1:6" ht="20.100000000000001" customHeight="1" x14ac:dyDescent="0.2">
      <c r="A15" s="465"/>
      <c r="B15" s="466"/>
      <c r="C15" s="104"/>
      <c r="D15" s="13">
        <f t="shared" si="0"/>
        <v>0</v>
      </c>
      <c r="E15" s="13">
        <f t="shared" si="1"/>
        <v>0</v>
      </c>
    </row>
    <row r="16" spans="1:6" ht="20.100000000000001" customHeight="1" x14ac:dyDescent="0.2">
      <c r="A16" s="456"/>
      <c r="B16" s="457"/>
      <c r="C16" s="331"/>
      <c r="D16" s="13">
        <f t="shared" si="0"/>
        <v>0</v>
      </c>
      <c r="E16" s="13">
        <f t="shared" si="1"/>
        <v>0</v>
      </c>
    </row>
    <row r="17" spans="1:5" ht="20.100000000000001" customHeight="1" x14ac:dyDescent="0.2">
      <c r="A17" s="456"/>
      <c r="B17" s="457"/>
      <c r="C17" s="331"/>
      <c r="D17" s="13">
        <f t="shared" si="0"/>
        <v>0</v>
      </c>
      <c r="E17" s="13">
        <f t="shared" si="1"/>
        <v>0</v>
      </c>
    </row>
    <row r="18" spans="1:5" ht="20.100000000000001" customHeight="1" x14ac:dyDescent="0.2">
      <c r="A18" s="456"/>
      <c r="B18" s="457"/>
      <c r="C18" s="331"/>
      <c r="D18" s="13">
        <f t="shared" si="0"/>
        <v>0</v>
      </c>
      <c r="E18" s="13">
        <f t="shared" si="1"/>
        <v>0</v>
      </c>
    </row>
    <row r="19" spans="1:5" ht="20.100000000000001" customHeight="1" x14ac:dyDescent="0.2">
      <c r="A19" s="456"/>
      <c r="B19" s="457"/>
      <c r="C19" s="331"/>
      <c r="D19" s="13">
        <f t="shared" si="0"/>
        <v>0</v>
      </c>
      <c r="E19" s="13">
        <f t="shared" si="1"/>
        <v>0</v>
      </c>
    </row>
    <row r="20" spans="1:5" ht="20.100000000000001" customHeight="1" x14ac:dyDescent="0.2">
      <c r="A20" s="456"/>
      <c r="B20" s="457"/>
      <c r="C20" s="331"/>
      <c r="D20" s="13">
        <f t="shared" si="0"/>
        <v>0</v>
      </c>
      <c r="E20" s="13">
        <f t="shared" si="1"/>
        <v>0</v>
      </c>
    </row>
    <row r="21" spans="1:5" ht="20.100000000000001" customHeight="1" x14ac:dyDescent="0.2">
      <c r="A21" s="456"/>
      <c r="B21" s="457"/>
      <c r="C21" s="331"/>
      <c r="D21" s="13">
        <f t="shared" si="0"/>
        <v>0</v>
      </c>
      <c r="E21" s="13">
        <f t="shared" si="1"/>
        <v>0</v>
      </c>
    </row>
    <row r="22" spans="1:5" ht="20.100000000000001" customHeight="1" x14ac:dyDescent="0.2">
      <c r="A22" s="456"/>
      <c r="B22" s="457"/>
      <c r="C22" s="331"/>
      <c r="D22" s="13">
        <f t="shared" si="0"/>
        <v>0</v>
      </c>
      <c r="E22" s="13">
        <f t="shared" si="1"/>
        <v>0</v>
      </c>
    </row>
    <row r="23" spans="1:5" ht="20.100000000000001" customHeight="1" x14ac:dyDescent="0.2">
      <c r="A23" s="456"/>
      <c r="B23" s="457"/>
      <c r="C23" s="331"/>
      <c r="D23" s="13">
        <f t="shared" si="0"/>
        <v>0</v>
      </c>
      <c r="E23" s="13">
        <f t="shared" si="1"/>
        <v>0</v>
      </c>
    </row>
    <row r="24" spans="1:5" ht="20.100000000000001" customHeight="1" x14ac:dyDescent="0.2">
      <c r="A24" s="456"/>
      <c r="B24" s="457"/>
      <c r="C24" s="331"/>
      <c r="D24" s="13">
        <f t="shared" si="0"/>
        <v>0</v>
      </c>
      <c r="E24" s="13">
        <f t="shared" si="1"/>
        <v>0</v>
      </c>
    </row>
    <row r="25" spans="1:5" ht="20.100000000000001" customHeight="1" x14ac:dyDescent="0.2">
      <c r="A25" s="456"/>
      <c r="B25" s="457"/>
      <c r="C25" s="331"/>
      <c r="D25" s="13">
        <f>IFERROR(C25/GG_Obra,0)</f>
        <v>0</v>
      </c>
      <c r="E25" s="13">
        <f>IFERROR(C25/Gastos_Generales_Pesos,0)</f>
        <v>0</v>
      </c>
    </row>
    <row r="26" spans="1:5" ht="20.100000000000001" customHeight="1" x14ac:dyDescent="0.2">
      <c r="A26" s="456"/>
      <c r="B26" s="457"/>
      <c r="C26" s="331"/>
      <c r="D26" s="13">
        <f>IFERROR(C26/GG_Obra,0)</f>
        <v>0</v>
      </c>
      <c r="E26" s="13">
        <f>IFERROR(C26/Gastos_Generales_Pesos,0)</f>
        <v>0</v>
      </c>
    </row>
    <row r="27" spans="1:5" ht="20.100000000000001" customHeight="1" x14ac:dyDescent="0.2">
      <c r="A27" s="456"/>
      <c r="B27" s="457"/>
      <c r="C27" s="331"/>
      <c r="D27" s="13">
        <f>IFERROR(C27/GG_Obra,0)</f>
        <v>0</v>
      </c>
      <c r="E27" s="13">
        <f>IFERROR(C27/Gastos_Generales_Pesos,0)</f>
        <v>0</v>
      </c>
    </row>
    <row r="28" spans="1:5" ht="20.100000000000001" customHeight="1" x14ac:dyDescent="0.2">
      <c r="A28" s="454"/>
      <c r="B28" s="455"/>
      <c r="C28" s="76"/>
      <c r="D28" s="13">
        <f>IFERROR(C28/GG_Obra,0)</f>
        <v>0</v>
      </c>
      <c r="E28" s="13">
        <f>IFERROR(C28/Gastos_Generales_Pesos,0)</f>
        <v>0</v>
      </c>
    </row>
    <row r="29" spans="1:5" ht="20.100000000000001" customHeight="1" x14ac:dyDescent="0.2">
      <c r="A29" s="454"/>
      <c r="B29" s="455"/>
      <c r="C29" s="76"/>
      <c r="D29" s="13">
        <f t="shared" ref="D29:D34" si="2">IFERROR(C29/GG_Obra,0)</f>
        <v>0</v>
      </c>
      <c r="E29" s="13">
        <f t="shared" ref="E29:E34" si="3">IFERROR(C29/Gastos_Generales_Pesos,0)</f>
        <v>0</v>
      </c>
    </row>
    <row r="30" spans="1:5" ht="20.100000000000001" customHeight="1" x14ac:dyDescent="0.2">
      <c r="A30" s="454"/>
      <c r="B30" s="455"/>
      <c r="C30" s="76"/>
      <c r="D30" s="13">
        <f t="shared" si="2"/>
        <v>0</v>
      </c>
      <c r="E30" s="13">
        <f t="shared" si="3"/>
        <v>0</v>
      </c>
    </row>
    <row r="31" spans="1:5" ht="20.100000000000001" customHeight="1" x14ac:dyDescent="0.2">
      <c r="A31" s="454"/>
      <c r="B31" s="455"/>
      <c r="C31" s="76"/>
      <c r="D31" s="13">
        <f t="shared" si="2"/>
        <v>0</v>
      </c>
      <c r="E31" s="13">
        <f t="shared" si="3"/>
        <v>0</v>
      </c>
    </row>
    <row r="32" spans="1:5" ht="20.100000000000001" customHeight="1" x14ac:dyDescent="0.2">
      <c r="A32" s="454"/>
      <c r="B32" s="455"/>
      <c r="C32" s="76"/>
      <c r="D32" s="13">
        <f t="shared" si="2"/>
        <v>0</v>
      </c>
      <c r="E32" s="13">
        <f t="shared" si="3"/>
        <v>0</v>
      </c>
    </row>
    <row r="33" spans="1:5" ht="20.100000000000001" customHeight="1" x14ac:dyDescent="0.2">
      <c r="A33" s="454"/>
      <c r="B33" s="455"/>
      <c r="C33" s="76"/>
      <c r="D33" s="13">
        <f t="shared" si="2"/>
        <v>0</v>
      </c>
      <c r="E33" s="13">
        <f t="shared" si="3"/>
        <v>0</v>
      </c>
    </row>
    <row r="34" spans="1:5" ht="20.100000000000001" customHeight="1" x14ac:dyDescent="0.2">
      <c r="A34" s="454"/>
      <c r="B34" s="455"/>
      <c r="C34" s="76"/>
      <c r="D34" s="13">
        <f t="shared" si="2"/>
        <v>0</v>
      </c>
      <c r="E34" s="13">
        <f t="shared" si="3"/>
        <v>0</v>
      </c>
    </row>
    <row r="35" spans="1:5" ht="20.100000000000001" customHeight="1" x14ac:dyDescent="0.2">
      <c r="A35" s="58"/>
      <c r="E35" s="59"/>
    </row>
    <row r="36" spans="1:5" ht="20.100000000000001" customHeight="1" x14ac:dyDescent="0.2">
      <c r="A36" s="452" t="s">
        <v>41</v>
      </c>
      <c r="B36" s="453"/>
      <c r="C36" s="75">
        <f>ROUND(SUBTOTAL(9,C37:C46),2)</f>
        <v>0</v>
      </c>
      <c r="D36" s="54">
        <f>SUBTOTAL(9,D37:D53)</f>
        <v>0</v>
      </c>
      <c r="E36" s="59"/>
    </row>
    <row r="37" spans="1:5" ht="20.100000000000001" customHeight="1" x14ac:dyDescent="0.2">
      <c r="A37" s="100"/>
      <c r="B37" s="101"/>
      <c r="C37" s="102"/>
      <c r="D37" s="13">
        <f t="shared" ref="D37:D46" si="4">IFERROR(C37/GG_Empresa,0)</f>
        <v>0</v>
      </c>
      <c r="E37" s="13">
        <f t="shared" ref="E37:E46" si="5">IFERROR(C37/Gastos_Generales_Pesos,0)</f>
        <v>0</v>
      </c>
    </row>
    <row r="38" spans="1:5" ht="20.100000000000001" customHeight="1" x14ac:dyDescent="0.2">
      <c r="A38" s="100"/>
      <c r="B38" s="101"/>
      <c r="C38" s="102"/>
      <c r="D38" s="13">
        <f t="shared" si="4"/>
        <v>0</v>
      </c>
      <c r="E38" s="13">
        <f t="shared" si="5"/>
        <v>0</v>
      </c>
    </row>
    <row r="39" spans="1:5" ht="20.100000000000001" customHeight="1" x14ac:dyDescent="0.2">
      <c r="A39" s="100"/>
      <c r="B39" s="101"/>
      <c r="C39" s="102"/>
      <c r="D39" s="13">
        <f t="shared" si="4"/>
        <v>0</v>
      </c>
      <c r="E39" s="13">
        <f t="shared" si="5"/>
        <v>0</v>
      </c>
    </row>
    <row r="40" spans="1:5" ht="20.100000000000001" customHeight="1" x14ac:dyDescent="0.2">
      <c r="A40" s="100"/>
      <c r="B40" s="101"/>
      <c r="C40" s="102"/>
      <c r="D40" s="13">
        <f t="shared" si="4"/>
        <v>0</v>
      </c>
      <c r="E40" s="13">
        <f t="shared" si="5"/>
        <v>0</v>
      </c>
    </row>
    <row r="41" spans="1:5" ht="20.100000000000001" customHeight="1" x14ac:dyDescent="0.2">
      <c r="A41" s="100"/>
      <c r="B41" s="101"/>
      <c r="C41" s="102"/>
      <c r="D41" s="13">
        <f t="shared" si="4"/>
        <v>0</v>
      </c>
      <c r="E41" s="13">
        <f t="shared" si="5"/>
        <v>0</v>
      </c>
    </row>
    <row r="42" spans="1:5" ht="20.100000000000001" customHeight="1" x14ac:dyDescent="0.2">
      <c r="A42" s="100"/>
      <c r="B42" s="101"/>
      <c r="C42" s="102"/>
      <c r="D42" s="13">
        <f t="shared" si="4"/>
        <v>0</v>
      </c>
      <c r="E42" s="13">
        <f t="shared" si="5"/>
        <v>0</v>
      </c>
    </row>
    <row r="43" spans="1:5" ht="20.100000000000001" customHeight="1" x14ac:dyDescent="0.2">
      <c r="A43" s="100"/>
      <c r="B43" s="101"/>
      <c r="C43" s="102"/>
      <c r="D43" s="13">
        <f t="shared" si="4"/>
        <v>0</v>
      </c>
      <c r="E43" s="13">
        <f t="shared" si="5"/>
        <v>0</v>
      </c>
    </row>
    <row r="44" spans="1:5" ht="20.100000000000001" customHeight="1" x14ac:dyDescent="0.2">
      <c r="A44" s="100"/>
      <c r="B44" s="101"/>
      <c r="C44" s="102"/>
      <c r="D44" s="13">
        <f t="shared" si="4"/>
        <v>0</v>
      </c>
      <c r="E44" s="13">
        <f t="shared" si="5"/>
        <v>0</v>
      </c>
    </row>
    <row r="45" spans="1:5" ht="20.100000000000001" customHeight="1" x14ac:dyDescent="0.2">
      <c r="A45" s="100"/>
      <c r="B45" s="101"/>
      <c r="C45" s="102"/>
      <c r="D45" s="13">
        <f t="shared" si="4"/>
        <v>0</v>
      </c>
      <c r="E45" s="13">
        <f t="shared" si="5"/>
        <v>0</v>
      </c>
    </row>
    <row r="46" spans="1:5" ht="20.100000000000001" customHeight="1" x14ac:dyDescent="0.2">
      <c r="A46" s="100"/>
      <c r="B46" s="103"/>
      <c r="C46" s="102"/>
      <c r="D46" s="13">
        <f t="shared" si="4"/>
        <v>0</v>
      </c>
      <c r="E46" s="13">
        <f t="shared" si="5"/>
        <v>0</v>
      </c>
    </row>
    <row r="47" spans="1:5" ht="20.100000000000001" customHeight="1" x14ac:dyDescent="0.2">
      <c r="A47" s="58"/>
      <c r="E47" s="59"/>
    </row>
    <row r="48" spans="1:5" ht="20.100000000000001" customHeight="1" x14ac:dyDescent="0.2">
      <c r="A48" s="452" t="s">
        <v>531</v>
      </c>
      <c r="B48" s="453"/>
      <c r="C48" s="75">
        <f>ROUND(SUBTOTAL(9,C11:C46),2)</f>
        <v>0</v>
      </c>
      <c r="D48" s="60"/>
      <c r="E48" s="61">
        <f>SUBTOTAL(9,E11:E46)</f>
        <v>0</v>
      </c>
    </row>
    <row r="49" spans="3:5" ht="20.100000000000001" customHeight="1" x14ac:dyDescent="0.2">
      <c r="E49" s="55"/>
    </row>
    <row r="50" spans="3:5" ht="20.100000000000001" customHeight="1" x14ac:dyDescent="0.2">
      <c r="C50" s="334"/>
      <c r="D50" s="55"/>
    </row>
    <row r="51" spans="3:5" ht="20.100000000000001" customHeight="1" x14ac:dyDescent="0.2">
      <c r="C51" s="6"/>
    </row>
    <row r="52" spans="3:5" ht="20.100000000000001" customHeight="1" x14ac:dyDescent="0.2">
      <c r="C52" s="335"/>
    </row>
  </sheetData>
  <mergeCells count="29">
    <mergeCell ref="A7:E7"/>
    <mergeCell ref="A8:E8"/>
    <mergeCell ref="A11:B11"/>
    <mergeCell ref="A20:B20"/>
    <mergeCell ref="A21:B21"/>
    <mergeCell ref="A10:B10"/>
    <mergeCell ref="A12:B12"/>
    <mergeCell ref="A13:B13"/>
    <mergeCell ref="A14:B14"/>
    <mergeCell ref="A15:B15"/>
    <mergeCell ref="A16:B16"/>
    <mergeCell ref="A22:B22"/>
    <mergeCell ref="A23:B23"/>
    <mergeCell ref="A17:B17"/>
    <mergeCell ref="A18:B18"/>
    <mergeCell ref="A34:B34"/>
    <mergeCell ref="A24:B24"/>
    <mergeCell ref="A25:B25"/>
    <mergeCell ref="A26:B26"/>
    <mergeCell ref="A27:B27"/>
    <mergeCell ref="A28:B28"/>
    <mergeCell ref="A19:B19"/>
    <mergeCell ref="A48:B48"/>
    <mergeCell ref="A36:B36"/>
    <mergeCell ref="A29:B29"/>
    <mergeCell ref="A30:B30"/>
    <mergeCell ref="A31:B31"/>
    <mergeCell ref="A32:B32"/>
    <mergeCell ref="A33:B33"/>
  </mergeCells>
  <pageMargins left="1.1811023622047245" right="0.78740157480314965" top="0.78740157480314965" bottom="0.74803149606299213" header="0.31496062992125984" footer="0.31496062992125984"/>
  <pageSetup paperSize="9" scale="55" fitToWidth="0" fitToHeight="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39</vt:i4>
      </vt:variant>
    </vt:vector>
  </HeadingPairs>
  <TitlesOfParts>
    <vt:vector size="51" baseType="lpstr">
      <vt:lpstr>Indices</vt:lpstr>
      <vt:lpstr>Instrucciones</vt:lpstr>
      <vt:lpstr>Datos</vt:lpstr>
      <vt:lpstr>CyP</vt:lpstr>
      <vt:lpstr>AP</vt:lpstr>
      <vt:lpstr>PTyCI</vt:lpstr>
      <vt:lpstr>Avance Obra</vt:lpstr>
      <vt:lpstr>Curva Inversiones</vt:lpstr>
      <vt:lpstr>Gastos Generales</vt:lpstr>
      <vt:lpstr>Insumos</vt:lpstr>
      <vt:lpstr>Items - Códigos</vt:lpstr>
      <vt:lpstr>Números a Letras</vt:lpstr>
      <vt:lpstr>Anticipo_Financiero</vt:lpstr>
      <vt:lpstr>AP!Área_de_impresión</vt:lpstr>
      <vt:lpstr>'Avance Obra'!Área_de_impresión</vt:lpstr>
      <vt:lpstr>'Curva Inversiones'!Área_de_impresión</vt:lpstr>
      <vt:lpstr>CyP!Área_de_impresión</vt:lpstr>
      <vt:lpstr>Datos!Área_de_impresión</vt:lpstr>
      <vt:lpstr>PTyCI!Área_de_impresión</vt:lpstr>
      <vt:lpstr>Beneficio</vt:lpstr>
      <vt:lpstr>Coeficiente_Paso</vt:lpstr>
      <vt:lpstr>Comitente</vt:lpstr>
      <vt:lpstr>Contratista</vt:lpstr>
      <vt:lpstr>Costo_Financiero</vt:lpstr>
      <vt:lpstr>Costo_Obra</vt:lpstr>
      <vt:lpstr>Expediente_N°</vt:lpstr>
      <vt:lpstr>Fecha_Base</vt:lpstr>
      <vt:lpstr>Gasto_Generales_Porcentaje</vt:lpstr>
      <vt:lpstr>Gastos_Generales_Pesos</vt:lpstr>
      <vt:lpstr>GG_Empresa</vt:lpstr>
      <vt:lpstr>GG_Obra</vt:lpstr>
      <vt:lpstr>Ingresos_Brutos</vt:lpstr>
      <vt:lpstr>IVA</vt:lpstr>
      <vt:lpstr>Licitación_N°</vt:lpstr>
      <vt:lpstr>MO_LETRAS</vt:lpstr>
      <vt:lpstr>Monto_Oferta</vt:lpstr>
      <vt:lpstr>Obra</vt:lpstr>
      <vt:lpstr>P_Oficial</vt:lpstr>
      <vt:lpstr>Plazo_Obra</vt:lpstr>
      <vt:lpstr>Tabla_Analisis_Precio</vt:lpstr>
      <vt:lpstr>Tabla_CyP</vt:lpstr>
      <vt:lpstr>Tabla_Datos</vt:lpstr>
      <vt:lpstr>Tabla_Indices</vt:lpstr>
      <vt:lpstr>Tabla_Insumos</vt:lpstr>
      <vt:lpstr>Tabla_Items</vt:lpstr>
      <vt:lpstr>Tabla_NumeroItem</vt:lpstr>
      <vt:lpstr>CyP!Títulos_a_imprimir</vt:lpstr>
      <vt:lpstr>Datos!Títulos_a_imprimir</vt:lpstr>
      <vt:lpstr>Indices!Títulos_a_imprimir</vt:lpstr>
      <vt:lpstr>PTyCI!Títulos_a_imprimir</vt:lpstr>
      <vt:lpstr>Ubicación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Servicios</dc:creator>
  <cp:lastModifiedBy>ANDREA</cp:lastModifiedBy>
  <cp:lastPrinted>2024-02-28T14:18:44Z</cp:lastPrinted>
  <dcterms:created xsi:type="dcterms:W3CDTF">2016-09-02T20:54:46Z</dcterms:created>
  <dcterms:modified xsi:type="dcterms:W3CDTF">2024-03-08T11:56:14Z</dcterms:modified>
</cp:coreProperties>
</file>